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tuppsala-my.sharepoint.com/personal/lup029_lul_se/Documents/Övrigt/"/>
    </mc:Choice>
  </mc:AlternateContent>
  <xr:revisionPtr revIDLastSave="9" documentId="8_{8AD8F89E-B951-4D91-9B82-F76D59AE252C}" xr6:coauthVersionLast="47" xr6:coauthVersionMax="47" xr10:uidLastSave="{49B87CD6-4590-4C3A-9D60-60F515B6EEBE}"/>
  <bookViews>
    <workbookView xWindow="-120" yWindow="-120" windowWidth="38640" windowHeight="21120" xr2:uid="{4F5647A4-6302-4CE8-825E-3915323B9886}"/>
  </bookViews>
  <sheets>
    <sheet name="Blankett för jour och beredskap" sheetId="1" r:id="rId1"/>
    <sheet name="Blad1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M57" i="1" l="1"/>
  <c r="E16" i="1"/>
  <c r="K16" i="1" s="1"/>
  <c r="K17" i="1" s="1"/>
  <c r="J21" i="5"/>
  <c r="I21" i="5"/>
  <c r="J20" i="5"/>
  <c r="I20" i="5"/>
  <c r="J19" i="5"/>
  <c r="I19" i="5"/>
  <c r="E25" i="1" l="1"/>
  <c r="K26" i="1" s="1"/>
</calcChain>
</file>

<file path=xl/sharedStrings.xml><?xml version="1.0" encoding="utf-8"?>
<sst xmlns="http://schemas.openxmlformats.org/spreadsheetml/2006/main" count="136" uniqueCount="105">
  <si>
    <t>Avser verksamhet</t>
  </si>
  <si>
    <t>1)</t>
  </si>
  <si>
    <r>
      <t xml:space="preserve">Vårdcentral samt namn på ansvarig chef </t>
    </r>
    <r>
      <rPr>
        <b/>
        <vertAlign val="superscript"/>
        <sz val="9"/>
        <color theme="1"/>
        <rFont val="Calibri"/>
        <family val="2"/>
        <scheme val="minor"/>
      </rPr>
      <t>2)</t>
    </r>
  </si>
  <si>
    <r>
      <t xml:space="preserve">Namn (Läkare) </t>
    </r>
    <r>
      <rPr>
        <b/>
        <vertAlign val="superscript"/>
        <sz val="9"/>
        <color theme="1"/>
        <rFont val="Calibri"/>
        <family val="2"/>
        <scheme val="minor"/>
      </rPr>
      <t>3)</t>
    </r>
  </si>
  <si>
    <r>
      <t xml:space="preserve">År/Mån: </t>
    </r>
    <r>
      <rPr>
        <b/>
        <vertAlign val="superscript"/>
        <sz val="9"/>
        <color theme="1"/>
        <rFont val="Calibri"/>
        <family val="2"/>
        <scheme val="minor"/>
      </rPr>
      <t>4)</t>
    </r>
  </si>
  <si>
    <r>
      <t xml:space="preserve">Datum: </t>
    </r>
    <r>
      <rPr>
        <b/>
        <vertAlign val="superscript"/>
        <sz val="9"/>
        <rFont val="Calibri"/>
        <family val="2"/>
        <scheme val="minor"/>
      </rPr>
      <t>5)</t>
    </r>
  </si>
  <si>
    <r>
      <t xml:space="preserve">Tidsperiod </t>
    </r>
    <r>
      <rPr>
        <b/>
        <vertAlign val="superscript"/>
        <sz val="9"/>
        <rFont val="Calibri"/>
        <family val="2"/>
        <scheme val="minor"/>
      </rPr>
      <t>6)</t>
    </r>
  </si>
  <si>
    <r>
      <t xml:space="preserve">Arbetad tid </t>
    </r>
    <r>
      <rPr>
        <b/>
        <vertAlign val="superscript"/>
        <sz val="9"/>
        <rFont val="Calibri"/>
        <family val="2"/>
        <scheme val="minor"/>
      </rPr>
      <t>7)</t>
    </r>
  </si>
  <si>
    <r>
      <rPr>
        <b/>
        <sz val="8"/>
        <rFont val="Calibri"/>
        <family val="2"/>
        <scheme val="minor"/>
      </rPr>
      <t xml:space="preserve">Kontroll - </t>
    </r>
    <r>
      <rPr>
        <sz val="8"/>
        <rFont val="Calibri"/>
        <family val="2"/>
        <scheme val="minor"/>
      </rPr>
      <t xml:space="preserve">ifylls ej </t>
    </r>
    <r>
      <rPr>
        <b/>
        <vertAlign val="superscript"/>
        <sz val="8"/>
        <rFont val="Calibri"/>
        <family val="2"/>
        <scheme val="minor"/>
      </rPr>
      <t>8)</t>
    </r>
  </si>
  <si>
    <t xml:space="preserve">From kl tt:mm </t>
  </si>
  <si>
    <t>T o m kl tt:mm</t>
  </si>
  <si>
    <t>Antal timmar</t>
  </si>
  <si>
    <t>Faktor 1,5</t>
  </si>
  <si>
    <t>Faktor 2,0</t>
  </si>
  <si>
    <t>Faktor 3,0</t>
  </si>
  <si>
    <t>Ersättnings-tid</t>
  </si>
  <si>
    <t>Utlägg i kr</t>
  </si>
  <si>
    <t>Typ av utlägg (fritext)</t>
  </si>
  <si>
    <t>Ersättnings tid</t>
  </si>
  <si>
    <r>
      <t xml:space="preserve"> Timpris </t>
    </r>
    <r>
      <rPr>
        <vertAlign val="superscript"/>
        <sz val="10"/>
        <rFont val="Calibri"/>
        <family val="2"/>
        <scheme val="minor"/>
      </rPr>
      <t>10)</t>
    </r>
  </si>
  <si>
    <t>Utbetalas till vårdcentral</t>
  </si>
  <si>
    <t>Övrigt (fritext)</t>
  </si>
  <si>
    <t>Datum</t>
  </si>
  <si>
    <r>
      <t xml:space="preserve">Underskrift (Jourläkare) </t>
    </r>
    <r>
      <rPr>
        <b/>
        <vertAlign val="superscript"/>
        <sz val="9"/>
        <color theme="1"/>
        <rFont val="Calibri"/>
        <family val="2"/>
        <scheme val="minor"/>
      </rPr>
      <t>11)</t>
    </r>
  </si>
  <si>
    <r>
      <t>Underskrift (Chef jourmottagning)</t>
    </r>
    <r>
      <rPr>
        <b/>
        <vertAlign val="superscript"/>
        <sz val="9"/>
        <color theme="1"/>
        <rFont val="Calibri"/>
        <family val="2"/>
        <scheme val="minor"/>
      </rPr>
      <t xml:space="preserve"> 13)</t>
    </r>
  </si>
  <si>
    <r>
      <t>Underskrift (Chef vårdcentral)</t>
    </r>
    <r>
      <rPr>
        <b/>
        <vertAlign val="superscript"/>
        <sz val="9"/>
        <color theme="1"/>
        <rFont val="Calibri"/>
        <family val="2"/>
        <scheme val="minor"/>
      </rPr>
      <t xml:space="preserve"> 14)</t>
    </r>
  </si>
  <si>
    <t>Instruktion för rapportering efter tjänstgöring vid jour - Östhammar, Tierp och Enköping</t>
  </si>
  <si>
    <r>
      <rPr>
        <b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Välj verksamhet som underlaget gäller i rullgardinen</t>
    </r>
  </si>
  <si>
    <r>
      <rPr>
        <b/>
        <sz val="9"/>
        <color theme="1"/>
        <rFont val="Calibri"/>
        <family val="2"/>
        <scheme val="minor"/>
      </rPr>
      <t>2)</t>
    </r>
    <r>
      <rPr>
        <sz val="9"/>
        <color theme="1"/>
        <rFont val="Calibri"/>
        <family val="2"/>
        <scheme val="minor"/>
      </rPr>
      <t xml:space="preserve"> Ange vilken vårdcentral som bemannat och skickar fakturan, ange även ansvarig verksamhetschef på vårdcentralen</t>
    </r>
  </si>
  <si>
    <r>
      <rPr>
        <b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Ange namn på läkare som tjänstgjort</t>
    </r>
  </si>
  <si>
    <r>
      <rPr>
        <b/>
        <sz val="9"/>
        <color theme="1"/>
        <rFont val="Calibri"/>
        <family val="2"/>
        <scheme val="minor"/>
      </rPr>
      <t xml:space="preserve">4) </t>
    </r>
    <r>
      <rPr>
        <sz val="9"/>
        <color theme="1"/>
        <rFont val="Calibri"/>
        <family val="2"/>
        <scheme val="minor"/>
      </rPr>
      <t>Ange år och månad</t>
    </r>
  </si>
  <si>
    <r>
      <rPr>
        <b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 Ange datum för utfört jourpass</t>
    </r>
  </si>
  <si>
    <t>6)      Tidsperiod</t>
  </si>
  <si>
    <t>7)      Arbetad tid</t>
  </si>
  <si>
    <t>Måndag - torsdag</t>
  </si>
  <si>
    <t>Kl. 17:00-24:00</t>
  </si>
  <si>
    <t>Fredag</t>
  </si>
  <si>
    <t>Kl. 00:00-24:00</t>
  </si>
  <si>
    <t xml:space="preserve"> </t>
  </si>
  <si>
    <t xml:space="preserve">Övrig tid </t>
  </si>
  <si>
    <t>Storhelg*</t>
  </si>
  <si>
    <t>*Julafton, juldagen, annandag jul, nyårsafton, nyårsdagen, midsommarafton, midsommardagen</t>
  </si>
  <si>
    <t>8)      Kontroll</t>
  </si>
  <si>
    <t>redovisat för många timmar.</t>
  </si>
  <si>
    <t>9)      Reseersättning</t>
  </si>
  <si>
    <t>Information om reseersättning:</t>
  </si>
  <si>
    <t>Offentlig vårdcentral (Länk)</t>
  </si>
  <si>
    <t>Privat vårdcentral (Länk)</t>
  </si>
  <si>
    <t>10)      Timpris</t>
  </si>
  <si>
    <t xml:space="preserve">Timersättningen till vårdcentralen för läkarinsatser på jourmottagning är 1 052 kronor inkl. lönekostnadspåslag. </t>
  </si>
  <si>
    <t>Attestering/signering av blankett</t>
  </si>
  <si>
    <t>Fakturering</t>
  </si>
  <si>
    <t>Fakturera Region Uppsala (Länk)</t>
  </si>
  <si>
    <t>Fakturaadress:</t>
  </si>
  <si>
    <t>Referenser</t>
  </si>
  <si>
    <t>Nära vård och hälsa, FE 470,</t>
  </si>
  <si>
    <t>Enköpings jourmottagning</t>
  </si>
  <si>
    <t>PV6190601</t>
  </si>
  <si>
    <t>Box 6363, 751 35 Uppsala</t>
  </si>
  <si>
    <t>Östhammars jourmottagning</t>
  </si>
  <si>
    <t>PV6120201</t>
  </si>
  <si>
    <t>Referens ska anges</t>
  </si>
  <si>
    <t>Tierps jourmottagning</t>
  </si>
  <si>
    <t>PV6110201</t>
  </si>
  <si>
    <t>NVH medellöner vårdvalet nov 2024 inklusive budgetuppräkning 2025, timpris med tillägg exkl sociala avg.</t>
  </si>
  <si>
    <t>medellön 202411</t>
  </si>
  <si>
    <t>Uppräknat med 3,2%</t>
  </si>
  <si>
    <t>Yrkesroll</t>
  </si>
  <si>
    <t>Timpris</t>
  </si>
  <si>
    <t>Specialist allmänmedicin</t>
  </si>
  <si>
    <t>St-läkare</t>
  </si>
  <si>
    <t>Leg-läkare</t>
  </si>
  <si>
    <t>Kl.</t>
  </si>
  <si>
    <t>21:00-24:00</t>
  </si>
  <si>
    <t>00:00-07:00</t>
  </si>
  <si>
    <t>Lörd., sönd. och helgdag</t>
  </si>
  <si>
    <t>00:00-24:00</t>
  </si>
  <si>
    <t>Vard. före lätthelg och helgdag efter ordinare arbetstids slut</t>
  </si>
  <si>
    <t>17:00-24:00</t>
  </si>
  <si>
    <t>Annan tid</t>
  </si>
  <si>
    <t>Lathund: Minuter redovisat i andel av timme</t>
  </si>
  <si>
    <t>ant min</t>
  </si>
  <si>
    <t>andel min/tim</t>
  </si>
  <si>
    <t>Blankett skall användas av vårdgivare vid fakturering efter tjänstgöring vid jourmottagning.</t>
  </si>
  <si>
    <r>
      <t xml:space="preserve">Resersättning: </t>
    </r>
    <r>
      <rPr>
        <b/>
        <vertAlign val="superscript"/>
        <sz val="10"/>
        <rFont val="Calibri"/>
        <family val="2"/>
        <scheme val="minor"/>
      </rPr>
      <t>9)</t>
    </r>
  </si>
  <si>
    <r>
      <t xml:space="preserve">Attest av ovan ifylld tjänstgöring, Tierp/Östhammar </t>
    </r>
    <r>
      <rPr>
        <b/>
        <vertAlign val="superscript"/>
        <sz val="9"/>
        <color theme="1"/>
        <rFont val="Calibri"/>
        <family val="2"/>
        <scheme val="minor"/>
      </rPr>
      <t>12)</t>
    </r>
  </si>
  <si>
    <t>Längden på passet, exempelvis: 17:00-22:00</t>
  </si>
  <si>
    <t>Fyll i arbetad tid med rätt faktor enligt tabellen nedan (Rapporteras till ATL)</t>
  </si>
  <si>
    <t>Antalet timmar för arbetspasset beräknas automatiskt i blanketten</t>
  </si>
  <si>
    <t>Kl. 00:00-07:00                           2,0</t>
  </si>
  <si>
    <t>Lördag, söndag och helgdag</t>
  </si>
  <si>
    <t xml:space="preserve">Vardag före lätthelg och helgdag </t>
  </si>
  <si>
    <t>efter ordinarie arbetstids slut</t>
  </si>
  <si>
    <t xml:space="preserve">Beräkningskontrollen sker automatiskt i Excel. Är kolumnen blank och grå så är arbetstiden lika med arbetetspassets längd. </t>
  </si>
  <si>
    <t xml:space="preserve">Om fältet visas i grönt har för få timmar redovisats i förhållande till arbetspassets längd. Om cellen är röd så är det </t>
  </si>
  <si>
    <t>Reseersättning utgår för milersättning eller för biljettkostnad vid resa med kollektivtrafik</t>
  </si>
  <si>
    <r>
      <rPr>
        <b/>
        <sz val="9"/>
        <color theme="1"/>
        <rFont val="Calibri"/>
        <family val="2"/>
        <scheme val="minor"/>
      </rPr>
      <t xml:space="preserve">11) </t>
    </r>
    <r>
      <rPr>
        <sz val="9"/>
        <color theme="1"/>
        <rFont val="Calibri"/>
        <family val="2"/>
        <scheme val="minor"/>
      </rPr>
      <t>Blanketten skrivs ut och signeras av tjänstgörande läkare efter avslutat arbetspass</t>
    </r>
  </si>
  <si>
    <r>
      <t>12) </t>
    </r>
    <r>
      <rPr>
        <sz val="9"/>
        <color theme="1"/>
        <rFont val="Calibri"/>
        <family val="2"/>
        <scheme val="minor"/>
      </rPr>
      <t>Gäller enbart jourmottagningen i Tierp/Östhammar. Blanketten kontrolleras och attesteras av tjänstgörande sjuksköterska.</t>
    </r>
  </si>
  <si>
    <r>
      <t>13)</t>
    </r>
    <r>
      <rPr>
        <sz val="9"/>
        <color theme="1"/>
        <rFont val="Calibri"/>
        <family val="2"/>
        <scheme val="minor"/>
      </rPr>
      <t xml:space="preserve"> Blanketten lämnas till jourmottagningens chef för attest. Blanketten skannas och mailas till vårdcentralschef och tjänstgörande läkare. </t>
    </r>
  </si>
  <si>
    <r>
      <t>14) </t>
    </r>
    <r>
      <rPr>
        <sz val="9"/>
        <color theme="1"/>
        <rFont val="Calibri"/>
        <family val="2"/>
        <scheme val="minor"/>
      </rPr>
      <t xml:space="preserve">Vårdcentralschef kontrollerar och attesterar. Privata vårdcentraler bifogar blanketten i fakturan. </t>
    </r>
  </si>
  <si>
    <t xml:space="preserve">      Offentliga vårdcentraler använder blanketten som underlag för Heroma.</t>
  </si>
  <si>
    <t xml:space="preserve">Privata vårdcentraler får vid fakturering lägga på 4% på timersättningen för momskompensation. </t>
  </si>
  <si>
    <t>Blankett för Jourmottagningarna i Enköping, Tierp och Östhammar</t>
  </si>
  <si>
    <t>Underlag för ersättning, privata och offentliga vårdcentraler</t>
  </si>
  <si>
    <t>*Julafton, juldagen, annandag jul, nyårsafton, nyårsdagen, midsommarafton, 
midsommardagen, påskafton, påskdagen, annandag påsk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</si>
</sst>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###\-####"/>
    <numFmt numFmtId="165" formatCode="0.00;&quot;-=&quot;;;@"/>
    <numFmt numFmtId="166" formatCode="0;\-0;;@"/>
    <numFmt numFmtId="167" formatCode="0.0"/>
    <numFmt numFmtId="168" formatCode="[hh]:mm"/>
  </numFmts>
  <fonts count="3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theme="5"/>
        <bgColor indexed="26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thin">
        <color indexed="8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rgb="FF3F3F3F"/>
      </bottom>
      <diagonal/>
    </border>
    <border>
      <left style="double">
        <color rgb="FF3F3F3F"/>
      </left>
      <right style="double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7" fillId="5" borderId="24" applyNumberFormat="0" applyAlignment="0" applyProtection="0"/>
    <xf numFmtId="0" fontId="8" fillId="6" borderId="25" applyNumberFormat="0" applyAlignment="0" applyProtection="0"/>
    <xf numFmtId="0" fontId="6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214">
    <xf numFmtId="0" fontId="0" fillId="0" borderId="0" xfId="0"/>
    <xf numFmtId="0" fontId="1" fillId="0" borderId="0" xfId="0" applyFont="1" applyAlignment="1">
      <alignment horizontal="left"/>
    </xf>
    <xf numFmtId="0" fontId="0" fillId="0" borderId="21" xfId="0" applyBorder="1"/>
    <xf numFmtId="166" fontId="0" fillId="4" borderId="4" xfId="0" applyNumberFormat="1" applyFill="1" applyBorder="1" applyAlignment="1">
      <alignment horizontal="center"/>
    </xf>
    <xf numFmtId="166" fontId="0" fillId="4" borderId="5" xfId="0" applyNumberFormat="1" applyFill="1" applyBorder="1" applyAlignment="1">
      <alignment horizontal="center"/>
    </xf>
    <xf numFmtId="0" fontId="0" fillId="0" borderId="6" xfId="0" applyBorder="1"/>
    <xf numFmtId="0" fontId="16" fillId="0" borderId="0" xfId="0" applyFont="1" applyAlignment="1">
      <alignment horizontal="left"/>
    </xf>
    <xf numFmtId="0" fontId="0" fillId="0" borderId="19" xfId="0" applyBorder="1"/>
    <xf numFmtId="0" fontId="0" fillId="0" borderId="7" xfId="0" applyBorder="1"/>
    <xf numFmtId="0" fontId="0" fillId="0" borderId="9" xfId="0" applyBorder="1"/>
    <xf numFmtId="0" fontId="5" fillId="0" borderId="0" xfId="0" applyFont="1" applyAlignment="1">
      <alignment vertical="center"/>
    </xf>
    <xf numFmtId="0" fontId="4" fillId="0" borderId="0" xfId="0" applyFont="1"/>
    <xf numFmtId="0" fontId="1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21" fillId="0" borderId="0" xfId="0" applyFont="1"/>
    <xf numFmtId="0" fontId="4" fillId="0" borderId="42" xfId="0" applyFont="1" applyBorder="1"/>
    <xf numFmtId="0" fontId="4" fillId="0" borderId="43" xfId="0" applyFont="1" applyBorder="1"/>
    <xf numFmtId="0" fontId="4" fillId="0" borderId="28" xfId="0" applyFont="1" applyBorder="1"/>
    <xf numFmtId="165" fontId="4" fillId="0" borderId="28" xfId="0" applyNumberFormat="1" applyFont="1" applyBorder="1"/>
    <xf numFmtId="20" fontId="4" fillId="0" borderId="43" xfId="0" applyNumberFormat="1" applyFont="1" applyBorder="1"/>
    <xf numFmtId="0" fontId="0" fillId="0" borderId="43" xfId="0" applyBorder="1"/>
    <xf numFmtId="0" fontId="3" fillId="0" borderId="43" xfId="0" applyFont="1" applyBorder="1" applyAlignment="1">
      <alignment horizontal="center"/>
    </xf>
    <xf numFmtId="167" fontId="4" fillId="0" borderId="42" xfId="0" applyNumberFormat="1" applyFont="1" applyBorder="1"/>
    <xf numFmtId="0" fontId="4" fillId="0" borderId="41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0" fillId="0" borderId="8" xfId="0" applyBorder="1"/>
    <xf numFmtId="0" fontId="0" fillId="0" borderId="32" xfId="0" applyBorder="1"/>
    <xf numFmtId="0" fontId="0" fillId="0" borderId="47" xfId="0" applyBorder="1"/>
    <xf numFmtId="0" fontId="0" fillId="0" borderId="3" xfId="0" applyBorder="1"/>
    <xf numFmtId="1" fontId="0" fillId="0" borderId="0" xfId="0" applyNumberFormat="1"/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  <xf numFmtId="20" fontId="4" fillId="0" borderId="15" xfId="0" applyNumberFormat="1" applyFont="1" applyBorder="1" applyAlignment="1">
      <alignment vertical="center"/>
    </xf>
    <xf numFmtId="20" fontId="4" fillId="0" borderId="13" xfId="0" applyNumberFormat="1" applyFont="1" applyBorder="1" applyAlignment="1">
      <alignment vertical="center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wrapText="1"/>
    </xf>
    <xf numFmtId="0" fontId="26" fillId="0" borderId="0" xfId="0" applyFont="1" applyAlignment="1">
      <alignment horizontal="left"/>
    </xf>
    <xf numFmtId="4" fontId="12" fillId="3" borderId="38" xfId="0" applyNumberFormat="1" applyFont="1" applyFill="1" applyBorder="1" applyProtection="1">
      <protection locked="0"/>
    </xf>
    <xf numFmtId="4" fontId="12" fillId="0" borderId="49" xfId="0" applyNumberFormat="1" applyFont="1" applyBorder="1" applyProtection="1">
      <protection locked="0"/>
    </xf>
    <xf numFmtId="4" fontId="12" fillId="3" borderId="49" xfId="0" applyNumberFormat="1" applyFont="1" applyFill="1" applyBorder="1" applyProtection="1">
      <protection locked="0"/>
    </xf>
    <xf numFmtId="4" fontId="12" fillId="2" borderId="49" xfId="0" applyNumberFormat="1" applyFont="1" applyFill="1" applyBorder="1" applyProtection="1">
      <protection locked="0"/>
    </xf>
    <xf numFmtId="4" fontId="12" fillId="0" borderId="26" xfId="0" applyNumberFormat="1" applyFont="1" applyBorder="1" applyProtection="1">
      <protection locked="0"/>
    </xf>
    <xf numFmtId="4" fontId="12" fillId="3" borderId="46" xfId="0" applyNumberFormat="1" applyFont="1" applyFill="1" applyBorder="1" applyProtection="1">
      <protection locked="0"/>
    </xf>
    <xf numFmtId="4" fontId="12" fillId="0" borderId="41" xfId="0" applyNumberFormat="1" applyFont="1" applyBorder="1" applyProtection="1">
      <protection locked="0"/>
    </xf>
    <xf numFmtId="4" fontId="12" fillId="3" borderId="41" xfId="0" applyNumberFormat="1" applyFont="1" applyFill="1" applyBorder="1" applyProtection="1">
      <protection locked="0"/>
    </xf>
    <xf numFmtId="4" fontId="12" fillId="2" borderId="41" xfId="0" applyNumberFormat="1" applyFont="1" applyFill="1" applyBorder="1" applyProtection="1">
      <protection locked="0"/>
    </xf>
    <xf numFmtId="4" fontId="12" fillId="0" borderId="45" xfId="0" applyNumberFormat="1" applyFont="1" applyBorder="1" applyProtection="1">
      <protection locked="0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7" fillId="0" borderId="0" xfId="0" applyFont="1" applyProtection="1">
      <protection locked="0"/>
    </xf>
    <xf numFmtId="0" fontId="29" fillId="0" borderId="0" xfId="4" applyFont="1" applyAlignment="1" applyProtection="1">
      <protection locked="0"/>
    </xf>
    <xf numFmtId="0" fontId="29" fillId="0" borderId="0" xfId="5" applyFont="1"/>
    <xf numFmtId="0" fontId="10" fillId="0" borderId="0" xfId="0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7" fontId="4" fillId="0" borderId="16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2" fillId="0" borderId="0" xfId="0" applyFont="1"/>
    <xf numFmtId="4" fontId="30" fillId="0" borderId="0" xfId="0" applyNumberFormat="1" applyFont="1" applyAlignment="1">
      <alignment horizontal="right" vertical="center" indent="1"/>
    </xf>
    <xf numFmtId="0" fontId="30" fillId="0" borderId="0" xfId="0" applyFont="1" applyAlignment="1">
      <alignment horizontal="right" vertical="center" indent="1"/>
    </xf>
    <xf numFmtId="165" fontId="13" fillId="0" borderId="29" xfId="0" applyNumberFormat="1" applyFont="1" applyBorder="1"/>
    <xf numFmtId="165" fontId="13" fillId="0" borderId="27" xfId="0" applyNumberFormat="1" applyFont="1" applyBorder="1"/>
    <xf numFmtId="0" fontId="14" fillId="0" borderId="0" xfId="0" applyFont="1" applyAlignment="1">
      <alignment horizontal="right"/>
    </xf>
    <xf numFmtId="0" fontId="10" fillId="0" borderId="0" xfId="0" applyFont="1" applyAlignment="1">
      <alignment horizontal="right" vertical="center" indent="1"/>
    </xf>
    <xf numFmtId="0" fontId="4" fillId="0" borderId="1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9" fillId="0" borderId="0" xfId="5" applyFont="1" applyAlignment="1"/>
    <xf numFmtId="0" fontId="15" fillId="0" borderId="0" xfId="0" applyFont="1"/>
    <xf numFmtId="0" fontId="10" fillId="0" borderId="0" xfId="0" applyFont="1" applyAlignment="1">
      <alignment horizontal="left" vertical="center" indent="1"/>
    </xf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22" fillId="0" borderId="59" xfId="0" applyFont="1" applyBorder="1"/>
    <xf numFmtId="0" fontId="0" fillId="0" borderId="60" xfId="0" applyBorder="1"/>
    <xf numFmtId="0" fontId="30" fillId="0" borderId="61" xfId="0" applyFont="1" applyBorder="1"/>
    <xf numFmtId="0" fontId="30" fillId="0" borderId="61" xfId="0" applyFont="1" applyBorder="1" applyAlignment="1">
      <alignment horizontal="right" vertical="center" indent="1"/>
    </xf>
    <xf numFmtId="0" fontId="22" fillId="0" borderId="61" xfId="0" applyFont="1" applyBorder="1"/>
    <xf numFmtId="0" fontId="22" fillId="0" borderId="62" xfId="0" applyFont="1" applyBorder="1"/>
    <xf numFmtId="0" fontId="0" fillId="0" borderId="73" xfId="0" applyBorder="1"/>
    <xf numFmtId="165" fontId="4" fillId="0" borderId="74" xfId="0" applyNumberFormat="1" applyFont="1" applyBorder="1"/>
    <xf numFmtId="0" fontId="30" fillId="0" borderId="56" xfId="0" applyFont="1" applyBorder="1"/>
    <xf numFmtId="0" fontId="30" fillId="0" borderId="56" xfId="0" applyFont="1" applyBorder="1" applyAlignment="1">
      <alignment horizontal="right" vertical="center" indent="1"/>
    </xf>
    <xf numFmtId="3" fontId="30" fillId="0" borderId="56" xfId="1" applyNumberFormat="1" applyFont="1" applyFill="1" applyBorder="1" applyAlignment="1">
      <alignment vertical="center"/>
    </xf>
    <xf numFmtId="0" fontId="22" fillId="0" borderId="56" xfId="0" applyFont="1" applyBorder="1"/>
    <xf numFmtId="0" fontId="22" fillId="0" borderId="57" xfId="0" applyFont="1" applyBorder="1"/>
    <xf numFmtId="4" fontId="14" fillId="0" borderId="28" xfId="3" applyNumberFormat="1" applyFont="1" applyFill="1" applyBorder="1" applyAlignment="1" applyProtection="1">
      <alignment vertical="center"/>
      <protection locked="0"/>
    </xf>
    <xf numFmtId="4" fontId="27" fillId="0" borderId="81" xfId="0" applyNumberFormat="1" applyFont="1" applyBorder="1"/>
    <xf numFmtId="0" fontId="4" fillId="9" borderId="55" xfId="0" applyFont="1" applyFill="1" applyBorder="1"/>
    <xf numFmtId="0" fontId="0" fillId="9" borderId="56" xfId="0" applyFill="1" applyBorder="1"/>
    <xf numFmtId="0" fontId="0" fillId="9" borderId="57" xfId="0" applyFill="1" applyBorder="1"/>
    <xf numFmtId="0" fontId="4" fillId="9" borderId="55" xfId="0" applyFont="1" applyFill="1" applyBorder="1" applyAlignment="1">
      <alignment horizontal="left"/>
    </xf>
    <xf numFmtId="0" fontId="0" fillId="9" borderId="56" xfId="0" applyFill="1" applyBorder="1" applyAlignment="1">
      <alignment horizontal="left"/>
    </xf>
    <xf numFmtId="0" fontId="9" fillId="9" borderId="56" xfId="0" applyFont="1" applyFill="1" applyBorder="1" applyAlignment="1">
      <alignment horizontal="left"/>
    </xf>
    <xf numFmtId="0" fontId="9" fillId="9" borderId="57" xfId="0" applyFont="1" applyFill="1" applyBorder="1" applyAlignment="1">
      <alignment horizontal="left"/>
    </xf>
    <xf numFmtId="0" fontId="18" fillId="9" borderId="64" xfId="0" applyFont="1" applyFill="1" applyBorder="1" applyAlignment="1">
      <alignment horizontal="left" vertical="center"/>
    </xf>
    <xf numFmtId="0" fontId="18" fillId="9" borderId="65" xfId="0" applyFont="1" applyFill="1" applyBorder="1" applyAlignment="1">
      <alignment horizontal="center" vertical="center" wrapText="1"/>
    </xf>
    <xf numFmtId="0" fontId="18" fillId="9" borderId="66" xfId="0" applyFont="1" applyFill="1" applyBorder="1" applyAlignment="1">
      <alignment horizontal="center" vertical="center" wrapText="1"/>
    </xf>
    <xf numFmtId="0" fontId="18" fillId="9" borderId="75" xfId="0" applyFont="1" applyFill="1" applyBorder="1" applyAlignment="1">
      <alignment vertical="center"/>
    </xf>
    <xf numFmtId="0" fontId="18" fillId="9" borderId="65" xfId="0" applyFont="1" applyFill="1" applyBorder="1" applyAlignment="1">
      <alignment vertical="center"/>
    </xf>
    <xf numFmtId="0" fontId="18" fillId="9" borderId="76" xfId="0" applyFont="1" applyFill="1" applyBorder="1" applyAlignment="1">
      <alignment vertical="center"/>
    </xf>
    <xf numFmtId="0" fontId="17" fillId="9" borderId="85" xfId="0" applyFont="1" applyFill="1" applyBorder="1" applyAlignment="1">
      <alignment horizontal="center" vertical="center" wrapText="1"/>
    </xf>
    <xf numFmtId="0" fontId="17" fillId="9" borderId="86" xfId="0" applyFont="1" applyFill="1" applyBorder="1" applyAlignment="1">
      <alignment horizontal="center" vertical="center" wrapText="1"/>
    </xf>
    <xf numFmtId="0" fontId="17" fillId="9" borderId="68" xfId="0" applyFont="1" applyFill="1" applyBorder="1" applyAlignment="1">
      <alignment horizontal="center" vertical="center" wrapText="1" readingOrder="1"/>
    </xf>
    <xf numFmtId="0" fontId="19" fillId="9" borderId="37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vertical="center"/>
    </xf>
    <xf numFmtId="0" fontId="19" fillId="9" borderId="38" xfId="0" applyFont="1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 wrapText="1"/>
    </xf>
    <xf numFmtId="0" fontId="17" fillId="9" borderId="33" xfId="0" applyFont="1" applyFill="1" applyBorder="1" applyAlignment="1">
      <alignment horizontal="center" vertical="center" wrapText="1"/>
    </xf>
    <xf numFmtId="0" fontId="17" fillId="9" borderId="70" xfId="0" applyFont="1" applyFill="1" applyBorder="1" applyAlignment="1">
      <alignment horizontal="center" vertical="center" wrapText="1" readingOrder="1"/>
    </xf>
    <xf numFmtId="0" fontId="17" fillId="9" borderId="35" xfId="0" applyFont="1" applyFill="1" applyBorder="1" applyAlignment="1">
      <alignment horizontal="center" vertical="center" wrapText="1"/>
    </xf>
    <xf numFmtId="0" fontId="17" fillId="9" borderId="35" xfId="0" applyFont="1" applyFill="1" applyBorder="1" applyAlignment="1">
      <alignment vertical="center" wrapText="1"/>
    </xf>
    <xf numFmtId="0" fontId="17" fillId="9" borderId="26" xfId="0" applyFont="1" applyFill="1" applyBorder="1" applyAlignment="1">
      <alignment horizontal="center" vertical="center" wrapText="1"/>
    </xf>
    <xf numFmtId="165" fontId="30" fillId="10" borderId="72" xfId="0" applyNumberFormat="1" applyFont="1" applyFill="1" applyBorder="1"/>
    <xf numFmtId="0" fontId="18" fillId="9" borderId="1" xfId="0" applyFont="1" applyFill="1" applyBorder="1" applyAlignment="1">
      <alignment horizontal="left" vertical="center"/>
    </xf>
    <xf numFmtId="0" fontId="18" fillId="9" borderId="23" xfId="0" applyFont="1" applyFill="1" applyBorder="1" applyAlignment="1">
      <alignment horizontal="left" vertical="center" wrapText="1"/>
    </xf>
    <xf numFmtId="0" fontId="18" fillId="9" borderId="2" xfId="0" applyFont="1" applyFill="1" applyBorder="1" applyAlignment="1">
      <alignment horizontal="left" vertical="center" wrapText="1"/>
    </xf>
    <xf numFmtId="165" fontId="12" fillId="10" borderId="51" xfId="0" applyNumberFormat="1" applyFont="1" applyFill="1" applyBorder="1"/>
    <xf numFmtId="4" fontId="10" fillId="10" borderId="54" xfId="0" applyNumberFormat="1" applyFont="1" applyFill="1" applyBorder="1" applyAlignment="1">
      <alignment vertical="center"/>
    </xf>
    <xf numFmtId="3" fontId="10" fillId="10" borderId="54" xfId="0" applyNumberFormat="1" applyFont="1" applyFill="1" applyBorder="1" applyAlignment="1">
      <alignment horizontal="right" vertical="center" wrapText="1"/>
    </xf>
    <xf numFmtId="4" fontId="5" fillId="10" borderId="80" xfId="2" applyNumberFormat="1" applyFont="1" applyFill="1" applyBorder="1" applyAlignment="1" applyProtection="1">
      <alignment horizontal="center" wrapText="1"/>
    </xf>
    <xf numFmtId="4" fontId="14" fillId="8" borderId="3" xfId="3" applyNumberFormat="1" applyFont="1" applyFill="1" applyBorder="1" applyAlignment="1" applyProtection="1">
      <alignment vertical="center"/>
      <protection locked="0"/>
    </xf>
    <xf numFmtId="1" fontId="0" fillId="8" borderId="71" xfId="3" applyNumberFormat="1" applyFont="1" applyFill="1" applyBorder="1" applyAlignment="1" applyProtection="1">
      <protection locked="0"/>
    </xf>
    <xf numFmtId="1" fontId="4" fillId="8" borderId="30" xfId="3" applyNumberFormat="1" applyFont="1" applyFill="1" applyBorder="1" applyAlignment="1">
      <alignment horizontal="center"/>
    </xf>
    <xf numFmtId="49" fontId="33" fillId="12" borderId="0" xfId="3" applyNumberFormat="1" applyFont="1" applyFill="1" applyBorder="1" applyAlignment="1" applyProtection="1">
      <alignment horizontal="left" vertical="center"/>
      <protection locked="0"/>
    </xf>
    <xf numFmtId="0" fontId="0" fillId="12" borderId="0" xfId="0" applyFill="1"/>
    <xf numFmtId="165" fontId="4" fillId="0" borderId="0" xfId="0" applyNumberFormat="1" applyFont="1"/>
    <xf numFmtId="165" fontId="13" fillId="0" borderId="0" xfId="0" applyNumberFormat="1" applyFont="1"/>
    <xf numFmtId="4" fontId="27" fillId="0" borderId="0" xfId="0" applyNumberFormat="1" applyFont="1"/>
    <xf numFmtId="0" fontId="30" fillId="0" borderId="0" xfId="0" applyFont="1"/>
    <xf numFmtId="20" fontId="30" fillId="8" borderId="39" xfId="0" applyNumberFormat="1" applyFont="1" applyFill="1" applyBorder="1" applyProtection="1">
      <protection locked="0"/>
    </xf>
    <xf numFmtId="168" fontId="30" fillId="8" borderId="40" xfId="0" applyNumberFormat="1" applyFont="1" applyFill="1" applyBorder="1" applyProtection="1">
      <protection locked="0"/>
    </xf>
    <xf numFmtId="4" fontId="30" fillId="8" borderId="10" xfId="0" applyNumberFormat="1" applyFont="1" applyFill="1" applyBorder="1" applyProtection="1">
      <protection locked="0"/>
    </xf>
    <xf numFmtId="4" fontId="30" fillId="8" borderId="34" xfId="0" applyNumberFormat="1" applyFont="1" applyFill="1" applyBorder="1" applyProtection="1">
      <protection locked="0"/>
    </xf>
    <xf numFmtId="4" fontId="30" fillId="8" borderId="44" xfId="0" applyNumberFormat="1" applyFont="1" applyFill="1" applyBorder="1" applyProtection="1">
      <protection locked="0"/>
    </xf>
    <xf numFmtId="20" fontId="12" fillId="8" borderId="39" xfId="0" applyNumberFormat="1" applyFont="1" applyFill="1" applyBorder="1" applyProtection="1">
      <protection locked="0"/>
    </xf>
    <xf numFmtId="168" fontId="12" fillId="8" borderId="50" xfId="0" applyNumberFormat="1" applyFont="1" applyFill="1" applyBorder="1" applyAlignment="1" applyProtection="1">
      <alignment horizontal="center"/>
      <protection locked="0"/>
    </xf>
    <xf numFmtId="2" fontId="20" fillId="0" borderId="15" xfId="0" quotePrefix="1" applyNumberFormat="1" applyFont="1" applyBorder="1" applyAlignment="1">
      <alignment horizontal="left" wrapText="1"/>
    </xf>
    <xf numFmtId="0" fontId="0" fillId="0" borderId="15" xfId="0" applyBorder="1"/>
    <xf numFmtId="0" fontId="33" fillId="8" borderId="60" xfId="3" applyFont="1" applyFill="1" applyBorder="1" applyAlignment="1" applyProtection="1">
      <alignment horizontal="left"/>
      <protection locked="0"/>
    </xf>
    <xf numFmtId="0" fontId="33" fillId="8" borderId="61" xfId="3" applyFont="1" applyFill="1" applyBorder="1" applyAlignment="1" applyProtection="1">
      <alignment horizontal="left"/>
      <protection locked="0"/>
    </xf>
    <xf numFmtId="0" fontId="33" fillId="8" borderId="62" xfId="3" applyFont="1" applyFill="1" applyBorder="1" applyAlignment="1" applyProtection="1">
      <alignment horizontal="left"/>
      <protection locked="0"/>
    </xf>
    <xf numFmtId="164" fontId="33" fillId="8" borderId="60" xfId="3" applyNumberFormat="1" applyFont="1" applyFill="1" applyBorder="1" applyAlignment="1" applyProtection="1">
      <alignment horizontal="left"/>
      <protection locked="0"/>
    </xf>
    <xf numFmtId="164" fontId="33" fillId="8" borderId="61" xfId="3" applyNumberFormat="1" applyFont="1" applyFill="1" applyBorder="1" applyAlignment="1" applyProtection="1">
      <alignment horizontal="left"/>
      <protection locked="0"/>
    </xf>
    <xf numFmtId="164" fontId="33" fillId="8" borderId="62" xfId="3" applyNumberFormat="1" applyFont="1" applyFill="1" applyBorder="1" applyAlignment="1" applyProtection="1">
      <alignment horizontal="left"/>
      <protection locked="0"/>
    </xf>
    <xf numFmtId="49" fontId="33" fillId="8" borderId="60" xfId="3" applyNumberFormat="1" applyFont="1" applyFill="1" applyBorder="1" applyAlignment="1" applyProtection="1">
      <alignment horizontal="left" vertical="center"/>
      <protection locked="0"/>
    </xf>
    <xf numFmtId="49" fontId="33" fillId="8" borderId="62" xfId="3" applyNumberFormat="1" applyFont="1" applyFill="1" applyBorder="1" applyAlignment="1" applyProtection="1">
      <alignment horizontal="left" vertical="center"/>
      <protection locked="0"/>
    </xf>
    <xf numFmtId="0" fontId="4" fillId="9" borderId="55" xfId="0" applyFont="1" applyFill="1" applyBorder="1" applyAlignment="1">
      <alignment horizontal="center"/>
    </xf>
    <xf numFmtId="0" fontId="4" fillId="9" borderId="57" xfId="0" applyFont="1" applyFill="1" applyBorder="1" applyAlignment="1">
      <alignment horizontal="center"/>
    </xf>
    <xf numFmtId="0" fontId="0" fillId="8" borderId="1" xfId="0" applyFill="1" applyBorder="1" applyAlignment="1" applyProtection="1">
      <alignment horizontal="left"/>
      <protection locked="0"/>
    </xf>
    <xf numFmtId="0" fontId="0" fillId="8" borderId="23" xfId="0" applyFill="1" applyBorder="1" applyAlignment="1" applyProtection="1">
      <alignment horizontal="left"/>
      <protection locked="0"/>
    </xf>
    <xf numFmtId="0" fontId="0" fillId="8" borderId="2" xfId="0" applyFill="1" applyBorder="1" applyAlignment="1" applyProtection="1">
      <alignment horizontal="left"/>
      <protection locked="0"/>
    </xf>
    <xf numFmtId="0" fontId="9" fillId="9" borderId="77" xfId="0" applyFont="1" applyFill="1" applyBorder="1" applyAlignment="1">
      <alignment horizontal="center" vertical="center" wrapText="1"/>
    </xf>
    <xf numFmtId="0" fontId="9" fillId="9" borderId="78" xfId="0" applyFont="1" applyFill="1" applyBorder="1" applyAlignment="1">
      <alignment horizontal="center" vertical="center" wrapText="1"/>
    </xf>
    <xf numFmtId="0" fontId="9" fillId="9" borderId="79" xfId="0" applyFont="1" applyFill="1" applyBorder="1" applyAlignment="1">
      <alignment horizontal="center" vertical="center" wrapText="1"/>
    </xf>
    <xf numFmtId="14" fontId="18" fillId="9" borderId="63" xfId="0" applyNumberFormat="1" applyFont="1" applyFill="1" applyBorder="1" applyAlignment="1">
      <alignment horizontal="center" textRotation="180"/>
    </xf>
    <xf numFmtId="14" fontId="18" fillId="9" borderId="67" xfId="0" applyNumberFormat="1" applyFont="1" applyFill="1" applyBorder="1" applyAlignment="1">
      <alignment horizontal="center" textRotation="180"/>
    </xf>
    <xf numFmtId="14" fontId="18" fillId="9" borderId="69" xfId="0" applyNumberFormat="1" applyFont="1" applyFill="1" applyBorder="1" applyAlignment="1">
      <alignment horizontal="center" textRotation="180"/>
    </xf>
    <xf numFmtId="0" fontId="0" fillId="0" borderId="20" xfId="0" applyBorder="1" applyAlignment="1" applyProtection="1">
      <alignment horizontal="center"/>
      <protection locked="0"/>
    </xf>
    <xf numFmtId="0" fontId="17" fillId="9" borderId="85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9" borderId="86" xfId="0" applyFont="1" applyFill="1" applyBorder="1" applyAlignment="1">
      <alignment horizontal="center" vertical="center" wrapText="1"/>
    </xf>
    <xf numFmtId="0" fontId="17" fillId="9" borderId="87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 readingOrder="1"/>
    </xf>
    <xf numFmtId="0" fontId="17" fillId="9" borderId="47" xfId="0" applyFont="1" applyFill="1" applyBorder="1" applyAlignment="1">
      <alignment horizontal="center" vertical="center" wrapText="1" readingOrder="1"/>
    </xf>
    <xf numFmtId="14" fontId="18" fillId="9" borderId="3" xfId="0" applyNumberFormat="1" applyFont="1" applyFill="1" applyBorder="1" applyAlignment="1">
      <alignment horizontal="center" textRotation="180"/>
    </xf>
    <xf numFmtId="14" fontId="18" fillId="9" borderId="32" xfId="0" applyNumberFormat="1" applyFont="1" applyFill="1" applyBorder="1" applyAlignment="1">
      <alignment horizontal="center" textRotation="180"/>
    </xf>
    <xf numFmtId="14" fontId="18" fillId="9" borderId="47" xfId="0" applyNumberFormat="1" applyFont="1" applyFill="1" applyBorder="1" applyAlignment="1">
      <alignment horizontal="center" textRotation="180"/>
    </xf>
    <xf numFmtId="3" fontId="13" fillId="11" borderId="52" xfId="0" applyNumberFormat="1" applyFont="1" applyFill="1" applyBorder="1" applyAlignment="1">
      <alignment horizontal="center" vertical="center" wrapText="1"/>
    </xf>
    <xf numFmtId="3" fontId="13" fillId="11" borderId="53" xfId="0" applyNumberFormat="1" applyFont="1" applyFill="1" applyBorder="1" applyAlignment="1">
      <alignment horizontal="center" vertical="center" wrapText="1"/>
    </xf>
    <xf numFmtId="0" fontId="6" fillId="8" borderId="82" xfId="3" applyFill="1" applyBorder="1" applyAlignment="1" applyProtection="1">
      <alignment horizontal="left" vertical="top"/>
      <protection locked="0"/>
    </xf>
    <xf numFmtId="0" fontId="6" fillId="8" borderId="83" xfId="3" applyFill="1" applyBorder="1" applyAlignment="1" applyProtection="1">
      <alignment horizontal="left" vertical="top"/>
      <protection locked="0"/>
    </xf>
    <xf numFmtId="0" fontId="6" fillId="8" borderId="84" xfId="3" applyFill="1" applyBorder="1" applyAlignment="1" applyProtection="1">
      <alignment horizontal="left" vertical="top"/>
      <protection locked="0"/>
    </xf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34" fillId="0" borderId="0" xfId="0" applyFont="1" applyAlignment="1">
      <alignment horizontal="center"/>
    </xf>
    <xf numFmtId="0" fontId="0" fillId="0" borderId="65" xfId="0" applyBorder="1" applyAlignment="1" applyProtection="1">
      <alignment horizontal="center"/>
      <protection locked="0"/>
    </xf>
    <xf numFmtId="167" fontId="4" fillId="0" borderId="16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3" fontId="12" fillId="3" borderId="36" xfId="0" applyNumberFormat="1" applyFont="1" applyFill="1" applyBorder="1" applyAlignment="1" applyProtection="1">
      <alignment horizontal="center"/>
      <protection locked="0"/>
    </xf>
    <xf numFmtId="3" fontId="12" fillId="3" borderId="37" xfId="0" applyNumberFormat="1" applyFont="1" applyFill="1" applyBorder="1" applyAlignment="1" applyProtection="1">
      <alignment horizontal="center"/>
      <protection locked="0"/>
    </xf>
    <xf numFmtId="3" fontId="12" fillId="0" borderId="12" xfId="0" applyNumberFormat="1" applyFont="1" applyBorder="1" applyAlignment="1" applyProtection="1">
      <alignment horizontal="center"/>
      <protection locked="0"/>
    </xf>
    <xf numFmtId="3" fontId="12" fillId="0" borderId="48" xfId="0" applyNumberFormat="1" applyFont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3" fontId="12" fillId="0" borderId="31" xfId="0" applyNumberFormat="1" applyFont="1" applyBorder="1" applyAlignment="1" applyProtection="1">
      <alignment horizontal="center"/>
      <protection locked="0"/>
    </xf>
    <xf numFmtId="3" fontId="12" fillId="0" borderId="35" xfId="0" applyNumberFormat="1" applyFont="1" applyBorder="1" applyAlignment="1" applyProtection="1">
      <alignment horizontal="center"/>
      <protection locked="0"/>
    </xf>
    <xf numFmtId="0" fontId="4" fillId="0" borderId="3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3" fontId="12" fillId="3" borderId="12" xfId="0" applyNumberFormat="1" applyFont="1" applyFill="1" applyBorder="1" applyAlignment="1" applyProtection="1">
      <alignment horizontal="center"/>
      <protection locked="0"/>
    </xf>
    <xf numFmtId="3" fontId="12" fillId="3" borderId="48" xfId="0" applyNumberFormat="1" applyFont="1" applyFill="1" applyBorder="1" applyAlignment="1" applyProtection="1">
      <alignment horizontal="center"/>
      <protection locked="0"/>
    </xf>
    <xf numFmtId="3" fontId="12" fillId="2" borderId="12" xfId="0" applyNumberFormat="1" applyFont="1" applyFill="1" applyBorder="1" applyAlignment="1" applyProtection="1">
      <alignment horizontal="center"/>
      <protection locked="0"/>
    </xf>
    <xf numFmtId="3" fontId="12" fillId="2" borderId="48" xfId="0" applyNumberFormat="1" applyFont="1" applyFill="1" applyBorder="1" applyAlignment="1" applyProtection="1">
      <alignment horizontal="center"/>
      <protection locked="0"/>
    </xf>
  </cellXfs>
  <cellStyles count="6">
    <cellStyle name="40 % - Dekorfärg2" xfId="3" builtinId="35"/>
    <cellStyle name="Beräkning" xfId="1" builtinId="22"/>
    <cellStyle name="Hyperlink" xfId="4" xr:uid="{00000000-000B-0000-0000-000008000000}"/>
    <cellStyle name="Hyperlänk" xfId="5" builtinId="8"/>
    <cellStyle name="Kontrollcell" xfId="2" builtinId="23"/>
    <cellStyle name="Normal" xfId="0" builtinId="0"/>
  </cellStyles>
  <dxfs count="14">
    <dxf>
      <font>
        <b val="0"/>
        <condense val="0"/>
        <extend val="0"/>
        <color indexed="45"/>
      </font>
    </dxf>
    <dxf>
      <font>
        <b/>
        <i val="0"/>
        <color auto="1"/>
      </font>
      <fill>
        <patternFill>
          <bgColor theme="8" tint="-9.9948118533890809E-2"/>
        </patternFill>
      </fill>
    </dxf>
    <dxf>
      <font>
        <b/>
        <i val="0"/>
        <color theme="9"/>
      </font>
    </dxf>
    <dxf>
      <font>
        <b/>
        <i val="0"/>
        <color auto="1"/>
      </font>
      <fill>
        <patternFill>
          <bgColor rgb="FFFF9999"/>
        </patternFill>
      </fill>
    </dxf>
    <dxf>
      <font>
        <color theme="0" tint="-0.14996795556505021"/>
      </font>
    </dxf>
    <dxf>
      <font>
        <b val="0"/>
        <condense val="0"/>
        <extend val="0"/>
        <color indexed="45"/>
      </font>
    </dxf>
    <dxf>
      <font>
        <color theme="0" tint="-0.14996795556505021"/>
      </font>
    </dxf>
    <dxf>
      <font>
        <color theme="9"/>
      </font>
      <fill>
        <patternFill>
          <bgColor theme="9"/>
        </patternFill>
      </fill>
    </dxf>
    <dxf>
      <font>
        <strike val="0"/>
        <outline val="0"/>
        <shadow val="0"/>
        <u val="none"/>
        <name val="Calibri"/>
        <family val="2"/>
        <scheme val="minor"/>
      </font>
    </dxf>
    <dxf>
      <font>
        <strike val="0"/>
        <outline val="0"/>
        <shadow val="0"/>
        <u val="none"/>
        <name val="Calibri"/>
        <family val="2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name val="Calibri"/>
        <family val="2"/>
        <scheme val="minor"/>
      </font>
    </dxf>
    <dxf>
      <border outline="0">
        <bottom style="medium">
          <color indexed="8"/>
        </bottom>
      </border>
    </dxf>
    <dxf>
      <font>
        <strike val="0"/>
        <outline val="0"/>
        <shadow val="0"/>
        <u val="none"/>
        <name val="Calibri"/>
        <family val="2"/>
        <scheme val="minor"/>
      </font>
      <numFmt numFmtId="166" formatCode="0;\-0;;@"/>
      <fill>
        <patternFill patternType="solid">
          <fgColor indexed="26"/>
          <bgColor indexed="43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8"/>
        </left>
        <right style="medium">
          <color indexed="8"/>
        </right>
        <top/>
        <bottom/>
      </border>
    </dxf>
  </dxfs>
  <tableStyles count="0" defaultTableStyle="TableStyleMedium2" defaultPivotStyle="PivotStyleLight16"/>
  <colors>
    <mruColors>
      <color rgb="FFFF9999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22" fmlaLink="G4" fmlaRange="Blad1!$C$18:$C$21" sel="4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</xdr:row>
          <xdr:rowOff>57150</xdr:rowOff>
        </xdr:from>
        <xdr:to>
          <xdr:col>11</xdr:col>
          <xdr:colOff>0</xdr:colOff>
          <xdr:row>4</xdr:row>
          <xdr:rowOff>19050</xdr:rowOff>
        </xdr:to>
        <xdr:sp macro="" textlink="">
          <xdr:nvSpPr>
            <xdr:cNvPr id="1034" name="Drop Down 10" descr="Rullgardinsmeny med val av verksamheter.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D51173-9797-4DCC-89F8-B9B7432FF5A3}" name="Tabell1" displayName="Tabell1" ref="F18:G22" totalsRowShown="0" headerRowDxfId="13" dataDxfId="11" headerRowBorderDxfId="12" tableBorderDxfId="10">
  <autoFilter ref="F18:G22" xr:uid="{11D51173-9797-4DCC-89F8-B9B7432FF5A3}"/>
  <tableColumns count="2">
    <tableColumn id="1" xr3:uid="{BB400437-BB29-4D8D-8D13-DBCAA8836A34}" name="Yrkesroll" dataDxfId="9"/>
    <tableColumn id="2" xr3:uid="{B17A52E5-615B-47B0-8580-3BBD93E96BCB}" name="Timpris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RU Oktober 2024">
      <a:dk1>
        <a:sysClr val="windowText" lastClr="000000"/>
      </a:dk1>
      <a:lt1>
        <a:sysClr val="window" lastClr="FFFFFF"/>
      </a:lt1>
      <a:dk2>
        <a:srgbClr val="B81867"/>
      </a:dk2>
      <a:lt2>
        <a:srgbClr val="E2E4E5"/>
      </a:lt2>
      <a:accent1>
        <a:srgbClr val="F4DCE8"/>
      </a:accent1>
      <a:accent2>
        <a:srgbClr val="F7E4E1"/>
      </a:accent2>
      <a:accent3>
        <a:srgbClr val="FEEFCC"/>
      </a:accent3>
      <a:accent4>
        <a:srgbClr val="CCEBF7"/>
      </a:accent4>
      <a:accent5>
        <a:srgbClr val="DBECE3"/>
      </a:accent5>
      <a:accent6>
        <a:srgbClr val="E2E4E5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www.skatteverket.se/privat/etjansterochblanketter/blanketterbroschyrer/broschyrer/info/354.4.39f16f103821c58f680007497.html?q=traktamente+och+andra+kostnadsers%C3%A4ttningar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intranat.regionuppsala.se/min-anstallning/resor-i-tjansten-och-utlagg/resor-och-utlagg/" TargetMode="External"/><Relationship Id="rId1" Type="http://schemas.openxmlformats.org/officeDocument/2006/relationships/hyperlink" Target="https://regionuppsala.se/samverkanswebben/it-service-och-fastighet/leverantorer/fakturera-region-uppsal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regionuppsala.se/samverkanswebben/it-service-och-fastighet/leverantorer/fakturera-region-uppsala/" TargetMode="External"/><Relationship Id="rId9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5F68-2317-4B7F-A41B-1E7015524617}">
  <dimension ref="B1:N102"/>
  <sheetViews>
    <sheetView showGridLines="0" tabSelected="1" view="pageLayout" zoomScale="130" zoomScaleNormal="130" zoomScalePageLayoutView="130" workbookViewId="0">
      <selection activeCell="E4" sqref="E4"/>
    </sheetView>
  </sheetViews>
  <sheetFormatPr defaultColWidth="9.140625" defaultRowHeight="15" x14ac:dyDescent="0.25"/>
  <cols>
    <col min="1" max="1" width="1.42578125" customWidth="1"/>
    <col min="2" max="13" width="7.85546875" customWidth="1"/>
    <col min="14" max="22" width="6.5703125" customWidth="1"/>
    <col min="23" max="23" width="17.42578125" customWidth="1"/>
    <col min="24" max="24" width="9.140625" customWidth="1"/>
    <col min="25" max="25" width="23.28515625" customWidth="1"/>
    <col min="26" max="26" width="3.28515625" customWidth="1"/>
    <col min="27" max="27" width="9.140625" customWidth="1"/>
  </cols>
  <sheetData>
    <row r="1" spans="2:13" ht="22.5" customHeight="1" x14ac:dyDescent="0.3">
      <c r="B1" s="184" t="s">
        <v>102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2:13" ht="21.75" customHeight="1" x14ac:dyDescent="0.25">
      <c r="B2" s="182" t="s">
        <v>103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2:13" ht="6" customHeight="1" x14ac:dyDescent="0.3">
      <c r="F3" s="6"/>
      <c r="G3" s="6"/>
      <c r="H3" s="6"/>
      <c r="I3" s="6"/>
      <c r="J3" s="1"/>
      <c r="K3" s="1"/>
      <c r="M3" s="1"/>
    </row>
    <row r="4" spans="2:13" ht="18.75" x14ac:dyDescent="0.3">
      <c r="E4" s="57" t="s">
        <v>0</v>
      </c>
      <c r="F4" s="41" t="s">
        <v>1</v>
      </c>
      <c r="G4" s="54">
        <v>4</v>
      </c>
      <c r="I4" s="1"/>
      <c r="J4" s="6"/>
      <c r="K4" s="6"/>
      <c r="L4" s="1"/>
      <c r="M4" s="1"/>
    </row>
    <row r="5" spans="2:13" ht="6" customHeight="1" x14ac:dyDescent="0.25">
      <c r="C5" s="10"/>
      <c r="D5" s="11"/>
      <c r="E5" s="11"/>
      <c r="F5" s="12"/>
      <c r="G5" s="12"/>
      <c r="H5" s="12"/>
      <c r="I5" s="12"/>
      <c r="J5" s="13"/>
      <c r="K5" s="13"/>
      <c r="L5" s="13"/>
      <c r="M5" s="13"/>
    </row>
    <row r="6" spans="2:13" x14ac:dyDescent="0.25">
      <c r="B6" s="14" t="s">
        <v>83</v>
      </c>
      <c r="D6" s="11"/>
      <c r="E6" s="11"/>
      <c r="F6" s="12"/>
      <c r="G6" s="12"/>
      <c r="H6" s="12"/>
      <c r="I6" s="12"/>
      <c r="J6" s="13"/>
      <c r="K6" s="13"/>
      <c r="L6" s="13"/>
      <c r="M6" s="13"/>
    </row>
    <row r="7" spans="2:13" ht="5.25" customHeight="1" thickBot="1" x14ac:dyDescent="0.3">
      <c r="H7" s="1"/>
      <c r="I7" s="1"/>
      <c r="J7" s="1"/>
      <c r="K7" s="1"/>
      <c r="L7" s="1"/>
      <c r="M7" s="1"/>
    </row>
    <row r="8" spans="2:13" ht="15.75" thickTop="1" x14ac:dyDescent="0.25">
      <c r="B8" s="97" t="s">
        <v>2</v>
      </c>
      <c r="C8" s="98"/>
      <c r="D8" s="98"/>
      <c r="E8" s="98"/>
      <c r="F8" s="98"/>
      <c r="G8" s="98"/>
      <c r="H8" s="98"/>
      <c r="I8" s="99"/>
      <c r="J8" s="100" t="s">
        <v>3</v>
      </c>
      <c r="K8" s="101"/>
      <c r="L8" s="102"/>
      <c r="M8" s="103"/>
    </row>
    <row r="9" spans="2:13" ht="19.5" thickBot="1" x14ac:dyDescent="0.35">
      <c r="B9" s="148"/>
      <c r="C9" s="149"/>
      <c r="D9" s="149"/>
      <c r="E9" s="149"/>
      <c r="F9" s="149"/>
      <c r="G9" s="149"/>
      <c r="H9" s="149"/>
      <c r="I9" s="150"/>
      <c r="J9" s="151"/>
      <c r="K9" s="152"/>
      <c r="L9" s="152"/>
      <c r="M9" s="153"/>
    </row>
    <row r="10" spans="2:13" ht="15.75" thickTop="1" x14ac:dyDescent="0.25">
      <c r="B10" s="156" t="s">
        <v>4</v>
      </c>
      <c r="C10" s="157"/>
    </row>
    <row r="11" spans="2:13" ht="19.5" thickBot="1" x14ac:dyDescent="0.3">
      <c r="B11" s="154"/>
      <c r="C11" s="155"/>
    </row>
    <row r="12" spans="2:13" s="134" customFormat="1" ht="20.25" thickTop="1" thickBot="1" x14ac:dyDescent="0.3">
      <c r="B12" s="133"/>
      <c r="C12" s="133"/>
    </row>
    <row r="13" spans="2:13" ht="15.75" customHeight="1" thickTop="1" thickBot="1" x14ac:dyDescent="0.3">
      <c r="B13" s="164" t="s">
        <v>5</v>
      </c>
      <c r="C13" s="104" t="s">
        <v>6</v>
      </c>
      <c r="D13" s="105"/>
      <c r="E13" s="106"/>
      <c r="G13" s="107" t="s">
        <v>7</v>
      </c>
      <c r="H13" s="108"/>
      <c r="I13" s="109"/>
      <c r="K13" s="161" t="s">
        <v>8</v>
      </c>
    </row>
    <row r="14" spans="2:13" ht="18" x14ac:dyDescent="0.25">
      <c r="B14" s="165"/>
      <c r="C14" s="110" t="s">
        <v>9</v>
      </c>
      <c r="D14" s="111" t="s">
        <v>10</v>
      </c>
      <c r="E14" s="112" t="s">
        <v>11</v>
      </c>
      <c r="G14" s="113" t="s">
        <v>12</v>
      </c>
      <c r="H14" s="114" t="s">
        <v>13</v>
      </c>
      <c r="I14" s="115" t="s">
        <v>14</v>
      </c>
      <c r="K14" s="162"/>
    </row>
    <row r="15" spans="2:13" ht="18.75" thickBot="1" x14ac:dyDescent="0.3">
      <c r="B15" s="166"/>
      <c r="C15" s="116"/>
      <c r="D15" s="117"/>
      <c r="E15" s="118"/>
      <c r="G15" s="119" t="s">
        <v>15</v>
      </c>
      <c r="H15" s="120" t="s">
        <v>15</v>
      </c>
      <c r="I15" s="121" t="s">
        <v>15</v>
      </c>
      <c r="K15" s="163"/>
    </row>
    <row r="16" spans="2:13" ht="19.5" customHeight="1" thickTop="1" thickBot="1" x14ac:dyDescent="0.3">
      <c r="B16" s="131"/>
      <c r="C16" s="139"/>
      <c r="D16" s="140"/>
      <c r="E16" s="122">
        <f t="shared" ref="E16" si="0">IF(C16&lt;D16,(-C16+D16)*24,IF(C16&gt;D16,($B$9-C16+D16)*24,0))</f>
        <v>0</v>
      </c>
      <c r="G16" s="141"/>
      <c r="H16" s="142"/>
      <c r="I16" s="143"/>
      <c r="K16" s="129">
        <f>E16-(G16+H16+I16)</f>
        <v>0</v>
      </c>
    </row>
    <row r="17" spans="2:13" ht="21" customHeight="1" thickTop="1" thickBot="1" x14ac:dyDescent="0.3">
      <c r="B17" s="88"/>
      <c r="C17" s="18"/>
      <c r="D17" s="19"/>
      <c r="E17" s="89"/>
      <c r="G17" s="69">
        <f>SUM((ROUNDUP(G16*2,0)/2))</f>
        <v>0</v>
      </c>
      <c r="H17" s="70">
        <f>SUM((ROUNDUP(H16*2,0)/2))</f>
        <v>0</v>
      </c>
      <c r="I17" s="69">
        <f>SUM((ROUNDUP(I16*2,0)/2))</f>
        <v>0</v>
      </c>
      <c r="K17" s="96">
        <f>SUM(K16:K16)</f>
        <v>0</v>
      </c>
    </row>
    <row r="18" spans="2:13" ht="21" customHeight="1" thickTop="1" x14ac:dyDescent="0.25">
      <c r="C18" s="11"/>
      <c r="D18" s="135"/>
      <c r="E18" s="135"/>
      <c r="G18" s="136"/>
      <c r="H18" s="136"/>
      <c r="I18" s="136"/>
      <c r="M18" s="137"/>
    </row>
    <row r="19" spans="2:13" ht="15.75" thickBot="1" x14ac:dyDescent="0.3">
      <c r="B19" s="77" t="s">
        <v>84</v>
      </c>
      <c r="M19" s="66"/>
    </row>
    <row r="20" spans="2:13" ht="6.75" customHeight="1" thickTop="1" thickBot="1" x14ac:dyDescent="0.3">
      <c r="B20" s="78"/>
      <c r="C20" s="90"/>
      <c r="D20" s="91"/>
      <c r="E20" s="92"/>
      <c r="F20" s="93"/>
      <c r="G20" s="93"/>
      <c r="H20" s="93"/>
      <c r="I20" s="93"/>
      <c r="J20" s="93"/>
      <c r="K20" s="93"/>
      <c r="L20" s="93"/>
      <c r="M20" s="94"/>
    </row>
    <row r="21" spans="2:13" ht="15.75" thickBot="1" x14ac:dyDescent="0.3">
      <c r="B21" s="81"/>
      <c r="D21" s="68" t="s">
        <v>16</v>
      </c>
      <c r="E21" s="130"/>
      <c r="F21" s="66"/>
      <c r="H21" s="68" t="s">
        <v>17</v>
      </c>
      <c r="I21" s="158"/>
      <c r="J21" s="159"/>
      <c r="K21" s="159"/>
      <c r="L21" s="160"/>
      <c r="M21" s="82"/>
    </row>
    <row r="22" spans="2:13" ht="6.75" customHeight="1" thickBot="1" x14ac:dyDescent="0.3">
      <c r="B22" s="83"/>
      <c r="C22" s="86"/>
      <c r="D22" s="85"/>
      <c r="E22" s="95"/>
      <c r="F22" s="86"/>
      <c r="G22" s="86"/>
      <c r="H22" s="86"/>
      <c r="I22" s="86"/>
      <c r="J22" s="86"/>
      <c r="K22" s="86"/>
      <c r="L22" s="86"/>
      <c r="M22" s="87"/>
    </row>
    <row r="23" spans="2:13" ht="16.5" thickTop="1" thickBot="1" x14ac:dyDescent="0.3">
      <c r="B23" s="77"/>
    </row>
    <row r="24" spans="2:13" ht="6.75" customHeight="1" thickTop="1" thickBot="1" x14ac:dyDescent="0.3">
      <c r="B24" s="78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80"/>
    </row>
    <row r="25" spans="2:13" ht="16.5" thickTop="1" thickBot="1" x14ac:dyDescent="0.3">
      <c r="B25" s="81"/>
      <c r="C25" s="66"/>
      <c r="D25" s="67" t="s">
        <v>18</v>
      </c>
      <c r="E25" s="127">
        <f>ROUND((F17*1)+(G17*1.5)+(H17*2)+(I17*3),2)</f>
        <v>0</v>
      </c>
      <c r="F25" s="66"/>
      <c r="G25" s="66"/>
      <c r="H25" s="66"/>
      <c r="I25" s="66"/>
      <c r="J25" s="66"/>
      <c r="K25" s="66"/>
      <c r="L25" s="66"/>
      <c r="M25" s="82"/>
    </row>
    <row r="26" spans="2:13" ht="16.5" thickTop="1" thickBot="1" x14ac:dyDescent="0.3">
      <c r="B26" s="81"/>
      <c r="C26" s="66"/>
      <c r="D26" s="67" t="s">
        <v>19</v>
      </c>
      <c r="E26" s="128">
        <v>1052</v>
      </c>
      <c r="F26" s="66"/>
      <c r="G26" s="66"/>
      <c r="H26" s="66"/>
      <c r="I26" s="71"/>
      <c r="J26" s="72" t="s">
        <v>20</v>
      </c>
      <c r="K26" s="177">
        <f>IF(K17&gt;=0,SUM(E25)*$E$26,0)+E21</f>
        <v>0</v>
      </c>
      <c r="L26" s="178"/>
      <c r="M26" s="82"/>
    </row>
    <row r="27" spans="2:13" ht="6.75" customHeight="1" thickTop="1" thickBot="1" x14ac:dyDescent="0.3">
      <c r="B27" s="83"/>
      <c r="C27" s="84"/>
      <c r="D27" s="85"/>
      <c r="E27" s="86"/>
      <c r="F27" s="86"/>
      <c r="G27" s="86"/>
      <c r="H27" s="86"/>
      <c r="I27" s="86"/>
      <c r="J27" s="86"/>
      <c r="K27" s="86"/>
      <c r="L27" s="86"/>
      <c r="M27" s="87"/>
    </row>
    <row r="28" spans="2:13" ht="6.75" customHeight="1" thickTop="1" x14ac:dyDescent="0.25">
      <c r="C28" s="138"/>
      <c r="D28" s="68"/>
      <c r="E28" s="66"/>
      <c r="F28" s="66"/>
      <c r="G28" s="66"/>
      <c r="H28" s="66"/>
      <c r="I28" s="66"/>
      <c r="J28" s="66"/>
      <c r="K28" s="66"/>
      <c r="L28" s="66"/>
      <c r="M28" s="66"/>
    </row>
    <row r="29" spans="2:13" ht="15.75" thickBot="1" x14ac:dyDescent="0.3">
      <c r="B29" s="39" t="s">
        <v>21</v>
      </c>
      <c r="C29" s="11"/>
      <c r="D29" s="11"/>
      <c r="E29" s="11"/>
      <c r="F29" s="11"/>
      <c r="G29" s="11"/>
      <c r="H29" s="11"/>
    </row>
    <row r="30" spans="2:13" ht="46.5" customHeight="1" thickTop="1" thickBot="1" x14ac:dyDescent="0.3">
      <c r="B30" s="179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1"/>
    </row>
    <row r="31" spans="2:13" ht="26.25" customHeight="1" thickTop="1" thickBot="1" x14ac:dyDescent="0.3">
      <c r="D31" s="185"/>
      <c r="E31" s="185"/>
      <c r="G31" s="185"/>
      <c r="H31" s="185"/>
      <c r="I31" s="185"/>
      <c r="J31" s="185"/>
      <c r="K31" s="185"/>
      <c r="L31" s="185"/>
      <c r="M31" s="185"/>
    </row>
    <row r="32" spans="2:13" ht="12.75" customHeight="1" x14ac:dyDescent="0.25">
      <c r="D32" s="11" t="s">
        <v>22</v>
      </c>
      <c r="G32" s="11" t="s">
        <v>23</v>
      </c>
    </row>
    <row r="33" spans="4:13" ht="26.25" customHeight="1" thickBot="1" x14ac:dyDescent="0.3">
      <c r="D33" s="167"/>
      <c r="E33" s="167"/>
      <c r="G33" s="167"/>
      <c r="H33" s="167"/>
      <c r="I33" s="167"/>
      <c r="J33" s="167"/>
      <c r="K33" s="167"/>
      <c r="L33" s="167"/>
      <c r="M33" s="167"/>
    </row>
    <row r="34" spans="4:13" ht="12.75" customHeight="1" x14ac:dyDescent="0.25">
      <c r="D34" s="11" t="s">
        <v>22</v>
      </c>
      <c r="G34" s="11" t="s">
        <v>85</v>
      </c>
    </row>
    <row r="35" spans="4:13" ht="26.25" customHeight="1" thickBot="1" x14ac:dyDescent="0.3">
      <c r="D35" s="167"/>
      <c r="E35" s="167"/>
      <c r="G35" s="167"/>
      <c r="H35" s="167"/>
      <c r="I35" s="167"/>
      <c r="J35" s="167"/>
      <c r="K35" s="167"/>
      <c r="L35" s="167"/>
      <c r="M35" s="167"/>
    </row>
    <row r="36" spans="4:13" ht="12.75" customHeight="1" x14ac:dyDescent="0.25">
      <c r="D36" s="11" t="s">
        <v>22</v>
      </c>
      <c r="G36" s="11" t="s">
        <v>24</v>
      </c>
    </row>
    <row r="37" spans="4:13" ht="26.25" customHeight="1" thickBot="1" x14ac:dyDescent="0.3">
      <c r="D37" s="167"/>
      <c r="E37" s="167"/>
      <c r="G37" s="167"/>
      <c r="H37" s="167"/>
      <c r="I37" s="167"/>
      <c r="J37" s="167"/>
      <c r="K37" s="167"/>
      <c r="L37" s="167"/>
      <c r="M37" s="167"/>
    </row>
    <row r="38" spans="4:13" ht="12.75" customHeight="1" x14ac:dyDescent="0.25">
      <c r="D38" s="11" t="s">
        <v>22</v>
      </c>
      <c r="G38" s="11" t="s">
        <v>25</v>
      </c>
    </row>
    <row r="39" spans="4:13" ht="12.75" customHeight="1" x14ac:dyDescent="0.25">
      <c r="D39" s="11"/>
      <c r="G39" s="11"/>
    </row>
    <row r="40" spans="4:13" ht="12.75" customHeight="1" x14ac:dyDescent="0.25">
      <c r="D40" s="11"/>
      <c r="G40" s="11"/>
    </row>
    <row r="41" spans="4:13" ht="12.75" customHeight="1" x14ac:dyDescent="0.25">
      <c r="D41" s="11"/>
      <c r="G41" s="11"/>
    </row>
    <row r="42" spans="4:13" ht="12.75" customHeight="1" x14ac:dyDescent="0.25">
      <c r="D42" s="11"/>
      <c r="G42" s="11"/>
    </row>
    <row r="43" spans="4:13" ht="12.75" customHeight="1" x14ac:dyDescent="0.25">
      <c r="D43" s="11"/>
      <c r="G43" s="11"/>
    </row>
    <row r="44" spans="4:13" ht="12.75" customHeight="1" x14ac:dyDescent="0.25">
      <c r="D44" s="11"/>
      <c r="G44" s="11"/>
    </row>
    <row r="45" spans="4:13" ht="12.75" customHeight="1" x14ac:dyDescent="0.25">
      <c r="D45" s="11"/>
      <c r="G45" s="11"/>
    </row>
    <row r="46" spans="4:13" ht="12.75" customHeight="1" x14ac:dyDescent="0.25">
      <c r="D46" s="11"/>
      <c r="G46" s="11"/>
    </row>
    <row r="47" spans="4:13" ht="12.75" customHeight="1" x14ac:dyDescent="0.25">
      <c r="D47" s="11"/>
      <c r="G47" s="11"/>
    </row>
    <row r="48" spans="4:13" ht="12.75" customHeight="1" x14ac:dyDescent="0.25">
      <c r="D48" s="11"/>
      <c r="G48" s="11"/>
    </row>
    <row r="49" spans="2:14" ht="12.75" customHeight="1" x14ac:dyDescent="0.25">
      <c r="D49" s="11"/>
      <c r="G49" s="11"/>
    </row>
    <row r="50" spans="2:14" x14ac:dyDescent="0.25">
      <c r="B50" s="76" t="s">
        <v>26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</row>
    <row r="51" spans="2:14" x14ac:dyDescent="0.25">
      <c r="B51" s="11" t="s">
        <v>27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2:14" ht="13.5" customHeight="1" x14ac:dyDescent="0.25">
      <c r="B52" s="11" t="s">
        <v>28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2:14" ht="13.5" customHeight="1" thickBot="1" x14ac:dyDescent="0.3">
      <c r="B53" s="11" t="s">
        <v>29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2:14" ht="13.5" customHeight="1" thickBot="1" x14ac:dyDescent="0.3">
      <c r="B54" s="11" t="s">
        <v>30</v>
      </c>
      <c r="C54" s="11"/>
      <c r="D54" s="11"/>
      <c r="E54" s="11"/>
      <c r="F54" s="11"/>
      <c r="G54" s="11"/>
      <c r="H54" s="11"/>
      <c r="I54" s="11"/>
      <c r="J54" s="174" t="s">
        <v>22</v>
      </c>
      <c r="K54" s="123" t="s">
        <v>6</v>
      </c>
      <c r="L54" s="124"/>
      <c r="M54" s="125"/>
    </row>
    <row r="55" spans="2:14" ht="13.5" customHeight="1" x14ac:dyDescent="0.25">
      <c r="B55" s="11" t="s">
        <v>31</v>
      </c>
      <c r="C55" s="11"/>
      <c r="D55" s="11"/>
      <c r="E55" s="11"/>
      <c r="F55" s="11"/>
      <c r="G55" s="11"/>
      <c r="H55" s="11"/>
      <c r="I55" s="11"/>
      <c r="J55" s="175"/>
      <c r="K55" s="168" t="s">
        <v>9</v>
      </c>
      <c r="L55" s="170" t="s">
        <v>10</v>
      </c>
      <c r="M55" s="172" t="s">
        <v>11</v>
      </c>
    </row>
    <row r="56" spans="2:14" ht="15.75" thickBot="1" x14ac:dyDescent="0.3">
      <c r="B56" s="39" t="s">
        <v>32</v>
      </c>
      <c r="C56" s="11"/>
      <c r="D56" s="11"/>
      <c r="E56" s="11"/>
      <c r="F56" s="11"/>
      <c r="G56" s="11"/>
      <c r="H56" s="11"/>
      <c r="I56" s="11"/>
      <c r="J56" s="176"/>
      <c r="K56" s="169"/>
      <c r="L56" s="171"/>
      <c r="M56" s="173"/>
    </row>
    <row r="57" spans="2:14" ht="12.75" customHeight="1" x14ac:dyDescent="0.25">
      <c r="B57" s="59" t="s">
        <v>86</v>
      </c>
      <c r="C57" s="58"/>
      <c r="D57" s="58"/>
      <c r="E57" s="58"/>
      <c r="F57" s="58"/>
      <c r="G57" s="58"/>
      <c r="H57" s="58"/>
      <c r="I57" s="58"/>
      <c r="J57" s="132">
        <v>5</v>
      </c>
      <c r="K57" s="144">
        <v>0.70833333333333337</v>
      </c>
      <c r="L57" s="145">
        <v>0.91666666666666663</v>
      </c>
      <c r="M57" s="126">
        <f>IF(K57&lt;L57,(-K57+L57)*24,IF(K57&gt;L57,($B$9-K57+L57)*24,0))</f>
        <v>4.9999999999999982</v>
      </c>
    </row>
    <row r="58" spans="2:14" ht="12.75" customHeight="1" x14ac:dyDescent="0.25">
      <c r="B58" s="59" t="s">
        <v>88</v>
      </c>
      <c r="C58" s="59"/>
      <c r="D58" s="59"/>
      <c r="E58" s="59"/>
      <c r="F58" s="59"/>
      <c r="G58" s="59"/>
      <c r="H58" s="59"/>
      <c r="I58" s="59"/>
    </row>
    <row r="59" spans="2:14" x14ac:dyDescent="0.25">
      <c r="B59" s="39" t="s">
        <v>33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2:14" ht="12" customHeight="1" x14ac:dyDescent="0.25">
      <c r="B60" s="59" t="s">
        <v>87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</row>
    <row r="61" spans="2:14" x14ac:dyDescent="0.25">
      <c r="B61" s="39"/>
      <c r="C61" s="59"/>
      <c r="D61" s="59"/>
      <c r="E61" s="59"/>
      <c r="F61" s="59"/>
      <c r="G61" s="59"/>
      <c r="H61" s="59"/>
      <c r="I61" s="59"/>
      <c r="J61" s="59"/>
      <c r="K61" s="59"/>
      <c r="L61" s="11"/>
      <c r="M61" s="11"/>
    </row>
    <row r="62" spans="2:14" x14ac:dyDescent="0.25">
      <c r="B62" s="39"/>
      <c r="C62" s="59"/>
      <c r="D62" s="59"/>
      <c r="E62" s="59"/>
      <c r="F62" s="59"/>
      <c r="G62" s="59"/>
      <c r="N62" s="11"/>
    </row>
    <row r="63" spans="2:14" ht="12.75" customHeight="1" x14ac:dyDescent="0.25">
      <c r="B63" s="11"/>
      <c r="C63" s="40"/>
      <c r="D63" s="40"/>
      <c r="E63" s="40"/>
      <c r="F63" s="40"/>
      <c r="G63" s="40"/>
      <c r="H63" s="24" t="s">
        <v>34</v>
      </c>
      <c r="I63" s="25"/>
      <c r="J63" s="25"/>
      <c r="K63" s="25" t="s">
        <v>35</v>
      </c>
      <c r="L63" s="25"/>
      <c r="M63" s="16">
        <v>1.5</v>
      </c>
    </row>
    <row r="64" spans="2:14" ht="12.75" customHeight="1" x14ac:dyDescent="0.25">
      <c r="B64" s="11"/>
      <c r="C64" s="40"/>
      <c r="D64" s="40"/>
      <c r="E64" s="40"/>
      <c r="F64" s="40"/>
      <c r="G64" s="40"/>
      <c r="H64" s="24" t="s">
        <v>34</v>
      </c>
      <c r="I64" s="25"/>
      <c r="J64" s="25"/>
      <c r="K64" s="25" t="s">
        <v>89</v>
      </c>
      <c r="L64" s="25"/>
      <c r="M64" s="16"/>
    </row>
    <row r="65" spans="2:13" ht="12.75" customHeight="1" x14ac:dyDescent="0.25">
      <c r="B65" s="11"/>
      <c r="C65" s="40"/>
      <c r="D65" s="40"/>
      <c r="E65" s="40"/>
      <c r="F65" s="40"/>
      <c r="G65" s="40"/>
      <c r="H65" s="24" t="s">
        <v>36</v>
      </c>
      <c r="I65" s="25"/>
      <c r="J65" s="25"/>
      <c r="K65" s="25" t="s">
        <v>35</v>
      </c>
      <c r="L65" s="25"/>
      <c r="M65" s="23">
        <v>2</v>
      </c>
    </row>
    <row r="66" spans="2:13" ht="12.75" customHeight="1" x14ac:dyDescent="0.25">
      <c r="H66" s="24" t="s">
        <v>90</v>
      </c>
      <c r="I66" s="25"/>
      <c r="J66" s="25"/>
      <c r="K66" s="25" t="s">
        <v>37</v>
      </c>
      <c r="L66" s="25"/>
      <c r="M66" s="23">
        <v>2</v>
      </c>
    </row>
    <row r="67" spans="2:13" ht="12.75" customHeight="1" x14ac:dyDescent="0.25">
      <c r="B67" s="59"/>
      <c r="C67" s="52"/>
      <c r="D67" s="52"/>
      <c r="E67" s="52"/>
      <c r="F67" s="52"/>
      <c r="G67" s="52"/>
      <c r="H67" s="73" t="s">
        <v>91</v>
      </c>
      <c r="I67" s="64"/>
      <c r="J67" s="64"/>
      <c r="K67" s="63" t="s">
        <v>35</v>
      </c>
      <c r="L67" s="64"/>
      <c r="M67" s="61">
        <v>2</v>
      </c>
    </row>
    <row r="68" spans="2:13" ht="12.75" customHeight="1" x14ac:dyDescent="0.25">
      <c r="B68" s="11"/>
      <c r="C68" s="52"/>
      <c r="D68" s="52"/>
      <c r="E68" s="52"/>
      <c r="F68" s="52"/>
      <c r="G68" s="52"/>
      <c r="H68" s="74" t="s">
        <v>92</v>
      </c>
      <c r="I68" s="65"/>
      <c r="J68" s="65"/>
      <c r="K68" s="65" t="s">
        <v>38</v>
      </c>
      <c r="L68" s="65"/>
      <c r="M68" s="62"/>
    </row>
    <row r="69" spans="2:13" ht="12.75" customHeight="1" x14ac:dyDescent="0.25">
      <c r="B69" s="59"/>
      <c r="C69" s="11"/>
      <c r="D69" s="11"/>
      <c r="E69" s="11"/>
      <c r="H69" s="24" t="s">
        <v>40</v>
      </c>
      <c r="I69" s="25"/>
      <c r="J69" s="25"/>
      <c r="K69" s="25" t="s">
        <v>37</v>
      </c>
      <c r="L69" s="25"/>
      <c r="M69" s="23">
        <v>3</v>
      </c>
    </row>
    <row r="70" spans="2:13" ht="12.75" customHeight="1" x14ac:dyDescent="0.25">
      <c r="B70" s="59"/>
      <c r="C70" s="11"/>
      <c r="D70" s="11"/>
      <c r="E70" s="11"/>
      <c r="H70" s="24" t="s">
        <v>39</v>
      </c>
      <c r="I70" s="25"/>
      <c r="J70" s="25"/>
      <c r="K70" s="25"/>
      <c r="L70" s="25"/>
      <c r="M70" s="23">
        <v>1</v>
      </c>
    </row>
    <row r="71" spans="2:13" ht="23.25" customHeight="1" x14ac:dyDescent="0.25">
      <c r="B71" s="11"/>
      <c r="C71" s="11"/>
      <c r="D71" s="11"/>
      <c r="E71" s="11"/>
      <c r="H71" s="146" t="s">
        <v>104</v>
      </c>
      <c r="I71" s="147"/>
      <c r="J71" s="147"/>
      <c r="K71" s="147"/>
      <c r="L71" s="147"/>
      <c r="M71" s="147"/>
    </row>
    <row r="72" spans="2:13" ht="15" customHeight="1" x14ac:dyDescent="0.25">
      <c r="C72" s="11"/>
      <c r="D72" s="37"/>
      <c r="E72" s="37"/>
      <c r="F72" s="37"/>
      <c r="G72" s="37"/>
    </row>
    <row r="73" spans="2:13" ht="15" customHeight="1" x14ac:dyDescent="0.25">
      <c r="B73" s="39" t="s">
        <v>42</v>
      </c>
      <c r="C73" s="39"/>
      <c r="D73" s="11"/>
      <c r="E73" s="11"/>
      <c r="F73" s="11"/>
      <c r="G73" s="11"/>
      <c r="H73" s="11"/>
      <c r="J73" s="11"/>
      <c r="K73" s="11"/>
      <c r="L73" s="11"/>
      <c r="M73" s="11"/>
    </row>
    <row r="74" spans="2:13" ht="13.5" customHeight="1" x14ac:dyDescent="0.25">
      <c r="B74" s="11" t="s">
        <v>93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2:13" ht="13.5" customHeight="1" x14ac:dyDescent="0.25">
      <c r="B75" s="59" t="s">
        <v>94</v>
      </c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</row>
    <row r="76" spans="2:13" ht="13.5" customHeight="1" x14ac:dyDescent="0.25">
      <c r="B76" s="59" t="s">
        <v>43</v>
      </c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</row>
    <row r="77" spans="2:13" x14ac:dyDescent="0.25">
      <c r="B77" s="39" t="s">
        <v>44</v>
      </c>
      <c r="C77" s="58"/>
      <c r="D77" s="58"/>
      <c r="E77" s="58"/>
      <c r="F77" s="58"/>
      <c r="G77" s="58"/>
      <c r="H77" s="58"/>
      <c r="I77" s="58"/>
      <c r="J77" s="58"/>
      <c r="M77" s="58"/>
    </row>
    <row r="78" spans="2:13" ht="12.75" customHeight="1" x14ac:dyDescent="0.25">
      <c r="B78" s="11" t="s">
        <v>95</v>
      </c>
      <c r="C78" s="39"/>
      <c r="D78" s="39"/>
      <c r="E78" s="39"/>
      <c r="F78" s="39"/>
      <c r="G78" s="11"/>
    </row>
    <row r="79" spans="2:13" ht="12.75" customHeight="1" x14ac:dyDescent="0.25">
      <c r="B79" s="11" t="s">
        <v>45</v>
      </c>
      <c r="C79" s="39"/>
      <c r="D79" s="39"/>
      <c r="E79" s="39"/>
      <c r="F79" s="39"/>
      <c r="G79" s="56" t="s">
        <v>46</v>
      </c>
    </row>
    <row r="80" spans="2:13" ht="12.75" customHeight="1" x14ac:dyDescent="0.25">
      <c r="B80" s="39"/>
      <c r="C80" s="39"/>
      <c r="D80" s="39"/>
      <c r="E80" s="39"/>
      <c r="F80" s="39"/>
      <c r="G80" s="56" t="s">
        <v>47</v>
      </c>
    </row>
    <row r="81" spans="2:13" x14ac:dyDescent="0.25">
      <c r="B81" s="39" t="s">
        <v>48</v>
      </c>
      <c r="C81" s="58"/>
      <c r="D81" s="58"/>
      <c r="E81" s="58"/>
      <c r="F81" s="58"/>
    </row>
    <row r="82" spans="2:13" ht="12" customHeight="1" x14ac:dyDescent="0.25">
      <c r="B82" s="11" t="s">
        <v>49</v>
      </c>
      <c r="C82" s="58"/>
      <c r="D82" s="58"/>
      <c r="E82" s="58"/>
      <c r="F82" s="58"/>
    </row>
    <row r="83" spans="2:13" ht="12" customHeight="1" x14ac:dyDescent="0.25">
      <c r="B83" s="11" t="s">
        <v>101</v>
      </c>
      <c r="C83" s="58"/>
      <c r="D83" s="58"/>
      <c r="E83" s="58"/>
      <c r="F83" s="58"/>
    </row>
    <row r="84" spans="2:13" x14ac:dyDescent="0.25">
      <c r="B84" s="39" t="s">
        <v>50</v>
      </c>
      <c r="C84" s="39"/>
      <c r="D84" s="39"/>
      <c r="E84" s="39"/>
      <c r="F84" s="39"/>
      <c r="G84" s="11"/>
    </row>
    <row r="85" spans="2:13" ht="13.5" customHeight="1" x14ac:dyDescent="0.25">
      <c r="B85" s="59" t="s">
        <v>96</v>
      </c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</row>
    <row r="86" spans="2:13" ht="13.5" customHeight="1" x14ac:dyDescent="0.25">
      <c r="B86" s="60" t="s">
        <v>97</v>
      </c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</row>
    <row r="87" spans="2:13" ht="13.5" customHeight="1" x14ac:dyDescent="0.25">
      <c r="B87" s="39" t="s">
        <v>98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</row>
    <row r="88" spans="2:13" ht="13.5" customHeight="1" x14ac:dyDescent="0.25">
      <c r="B88" s="39" t="s">
        <v>99</v>
      </c>
      <c r="C88" s="39"/>
      <c r="D88" s="39"/>
      <c r="E88" s="39"/>
      <c r="F88" s="39"/>
      <c r="G88" s="39"/>
      <c r="H88" s="11"/>
      <c r="I88" s="11"/>
      <c r="J88" s="11"/>
      <c r="K88" s="11"/>
      <c r="L88" s="11"/>
      <c r="M88" s="11"/>
    </row>
    <row r="89" spans="2:13" ht="13.5" customHeight="1" x14ac:dyDescent="0.25">
      <c r="B89" s="11" t="s">
        <v>100</v>
      </c>
      <c r="C89" s="39"/>
      <c r="D89" s="55"/>
      <c r="E89" s="11"/>
      <c r="F89" s="11"/>
      <c r="G89" s="11"/>
      <c r="H89" s="11"/>
      <c r="I89" s="11"/>
      <c r="J89" s="11"/>
      <c r="K89" s="11"/>
      <c r="L89" s="11"/>
      <c r="M89" s="11"/>
    </row>
    <row r="90" spans="2:13" ht="13.5" customHeight="1" x14ac:dyDescent="0.25">
      <c r="M90" s="11"/>
    </row>
    <row r="91" spans="2:13" ht="13.5" customHeight="1" x14ac:dyDescent="0.25">
      <c r="B91" s="39" t="s">
        <v>51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58"/>
    </row>
    <row r="92" spans="2:13" ht="13.5" customHeight="1" x14ac:dyDescent="0.25">
      <c r="B92" s="75" t="s">
        <v>52</v>
      </c>
      <c r="C92" s="58"/>
      <c r="D92" s="58"/>
      <c r="E92" s="58"/>
      <c r="F92" s="11" t="s">
        <v>53</v>
      </c>
      <c r="G92" s="58"/>
      <c r="H92" s="58"/>
      <c r="I92" s="11" t="s">
        <v>54</v>
      </c>
      <c r="J92" s="58"/>
      <c r="K92" s="58"/>
      <c r="L92" s="58"/>
      <c r="M92" s="11"/>
    </row>
    <row r="93" spans="2:13" ht="13.5" customHeight="1" x14ac:dyDescent="0.25">
      <c r="B93" s="11"/>
      <c r="C93" s="11"/>
      <c r="D93" s="11"/>
      <c r="E93" s="11"/>
      <c r="F93" s="11" t="s">
        <v>55</v>
      </c>
      <c r="G93" s="11"/>
      <c r="H93" s="11"/>
      <c r="I93" s="11" t="s">
        <v>56</v>
      </c>
      <c r="J93" s="11"/>
      <c r="K93" s="11"/>
      <c r="L93" s="11" t="s">
        <v>57</v>
      </c>
      <c r="M93" s="75"/>
    </row>
    <row r="94" spans="2:13" ht="13.5" customHeight="1" x14ac:dyDescent="0.25">
      <c r="F94" s="11" t="s">
        <v>58</v>
      </c>
      <c r="I94" s="11" t="s">
        <v>59</v>
      </c>
      <c r="L94" s="11" t="s">
        <v>60</v>
      </c>
      <c r="M94" s="11"/>
    </row>
    <row r="95" spans="2:13" ht="13.5" customHeight="1" x14ac:dyDescent="0.25">
      <c r="C95" s="75"/>
      <c r="D95" s="75"/>
      <c r="E95" s="75"/>
      <c r="F95" s="11" t="s">
        <v>61</v>
      </c>
      <c r="G95" s="11"/>
      <c r="H95" s="11"/>
      <c r="I95" s="11" t="s">
        <v>62</v>
      </c>
      <c r="J95" s="11"/>
      <c r="K95" s="11"/>
      <c r="L95" s="11" t="s">
        <v>63</v>
      </c>
      <c r="M95" s="11"/>
    </row>
    <row r="96" spans="2:13" ht="13.5" customHeight="1" x14ac:dyDescent="0.25">
      <c r="G96" s="11"/>
      <c r="H96" s="11"/>
      <c r="J96" s="11"/>
      <c r="K96" s="11"/>
      <c r="M96" s="11"/>
    </row>
    <row r="97" spans="2:13" ht="13.5" customHeight="1" x14ac:dyDescent="0.25">
      <c r="G97" s="11"/>
      <c r="H97" s="11"/>
      <c r="J97" s="11"/>
      <c r="K97" s="11"/>
      <c r="M97" s="11"/>
    </row>
    <row r="98" spans="2:13" ht="13.5" customHeight="1" x14ac:dyDescent="0.25">
      <c r="B98" s="11"/>
      <c r="C98" s="11"/>
      <c r="D98" s="11"/>
      <c r="E98" s="11"/>
      <c r="F98" s="11"/>
      <c r="G98" s="11"/>
      <c r="H98" s="11"/>
      <c r="J98" s="11"/>
      <c r="K98" s="11"/>
      <c r="L98" s="11"/>
      <c r="M98" s="11"/>
    </row>
    <row r="99" spans="2:13" ht="11.25" customHeight="1" x14ac:dyDescent="0.25"/>
    <row r="100" spans="2:13" ht="11.25" customHeight="1" x14ac:dyDescent="0.25"/>
    <row r="101" spans="2:13" ht="11.25" customHeight="1" x14ac:dyDescent="0.25"/>
    <row r="102" spans="2:13" ht="11.25" customHeight="1" x14ac:dyDescent="0.25"/>
  </sheetData>
  <mergeCells count="24">
    <mergeCell ref="B2:M2"/>
    <mergeCell ref="B1:M1"/>
    <mergeCell ref="D31:E31"/>
    <mergeCell ref="D33:E33"/>
    <mergeCell ref="D35:E35"/>
    <mergeCell ref="G31:M31"/>
    <mergeCell ref="G33:M33"/>
    <mergeCell ref="G35:M35"/>
    <mergeCell ref="H71:M71"/>
    <mergeCell ref="B9:I9"/>
    <mergeCell ref="J9:M9"/>
    <mergeCell ref="B11:C11"/>
    <mergeCell ref="B10:C10"/>
    <mergeCell ref="I21:L21"/>
    <mergeCell ref="K13:K15"/>
    <mergeCell ref="B13:B15"/>
    <mergeCell ref="D37:E37"/>
    <mergeCell ref="G37:M37"/>
    <mergeCell ref="K55:K56"/>
    <mergeCell ref="L55:L56"/>
    <mergeCell ref="M55:M56"/>
    <mergeCell ref="J54:J56"/>
    <mergeCell ref="K26:L26"/>
    <mergeCell ref="B30:M30"/>
  </mergeCells>
  <phoneticPr fontId="9" type="noConversion"/>
  <conditionalFormatting sqref="B19 E25:E26">
    <cfRule type="cellIs" dxfId="7" priority="4" operator="equal">
      <formula>0</formula>
    </cfRule>
  </conditionalFormatting>
  <conditionalFormatting sqref="B23">
    <cfRule type="cellIs" dxfId="6" priority="1" operator="equal">
      <formula>0</formula>
    </cfRule>
  </conditionalFormatting>
  <conditionalFormatting sqref="E16">
    <cfRule type="cellIs" dxfId="5" priority="19" stopIfTrue="1" operator="equal">
      <formula>0</formula>
    </cfRule>
  </conditionalFormatting>
  <conditionalFormatting sqref="E20 H21 D21:E22">
    <cfRule type="cellIs" dxfId="4" priority="10" operator="equal">
      <formula>0</formula>
    </cfRule>
  </conditionalFormatting>
  <conditionalFormatting sqref="K16">
    <cfRule type="cellIs" dxfId="3" priority="2" stopIfTrue="1" operator="lessThan">
      <formula>0</formula>
    </cfRule>
    <cfRule type="cellIs" dxfId="2" priority="3" stopIfTrue="1" operator="equal">
      <formula>0</formula>
    </cfRule>
    <cfRule type="cellIs" dxfId="1" priority="12" stopIfTrue="1" operator="greaterThan">
      <formula>0</formula>
    </cfRule>
  </conditionalFormatting>
  <conditionalFormatting sqref="M57">
    <cfRule type="cellIs" dxfId="0" priority="7" stopIfTrue="1" operator="equal">
      <formula>0</formula>
    </cfRule>
  </conditionalFormatting>
  <dataValidations disablePrompts="1" count="1">
    <dataValidation operator="lessThanOrEqual" allowBlank="1" showInputMessage="1" showErrorMessage="1" sqref="C16 I23:I28 L23:L28 F23:F28 C23:C28" xr:uid="{E32F4A17-F0C8-4A99-B8F5-18CF1B620746}"/>
  </dataValidations>
  <hyperlinks>
    <hyperlink ref="B92" r:id="rId1" display="https://regionuppsala.se/samverkanswebben/it-service-och-fastighet/leverantorer/fakturera-region-uppsala/" xr:uid="{A5605EAF-596F-4EFF-AD07-26C222FEA13E}"/>
    <hyperlink ref="G79" r:id="rId2" xr:uid="{2A02F287-EE31-41CC-897F-5CC403979FAB}"/>
    <hyperlink ref="G80" r:id="rId3" xr:uid="{22BE9B53-CF1D-4AEB-A761-67D4A06E9433}"/>
    <hyperlink ref="B93:V93" r:id="rId4" display="Fakturera Region Uppsala (Länk)" xr:uid="{9BC53DDC-D2D8-4CEA-9AEB-1FAC25A80632}"/>
  </hyperlinks>
  <pageMargins left="0.25" right="0.25" top="0.75" bottom="0.75" header="0.3" footer="0.3"/>
  <pageSetup paperSize="9" orientation="portrait" r:id="rId5"/>
  <headerFooter>
    <oddHeader>&amp;L&amp;G&amp;R 2026-02-01</oddHeader>
  </headerFooter>
  <drawing r:id="rId6"/>
  <legacyDrawing r:id="rId7"/>
  <legacyDrawingHF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9" name="Drop Down 10">
              <controlPr locked="0" defaultSize="0" autoLine="0" autoPict="0" altText="Rullgardinsmeny med val av verksamheter.">
                <anchor moveWithCells="1">
                  <from>
                    <xdr:col>5</xdr:col>
                    <xdr:colOff>142875</xdr:colOff>
                    <xdr:row>2</xdr:row>
                    <xdr:rowOff>57150</xdr:rowOff>
                  </from>
                  <to>
                    <xdr:col>11</xdr:col>
                    <xdr:colOff>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2998-28B6-42D3-965E-A566A3E27563}">
  <dimension ref="B16:Q65"/>
  <sheetViews>
    <sheetView workbookViewId="0">
      <selection activeCell="B22" sqref="B22"/>
    </sheetView>
  </sheetViews>
  <sheetFormatPr defaultColWidth="9.140625" defaultRowHeight="15" x14ac:dyDescent="0.25"/>
  <cols>
    <col min="1" max="1" width="9.140625" customWidth="1"/>
    <col min="2" max="2" width="4.5703125" customWidth="1"/>
    <col min="3" max="3" width="26.7109375" customWidth="1"/>
    <col min="4" max="4" width="5.7109375" customWidth="1"/>
    <col min="5" max="5" width="2.42578125" customWidth="1"/>
    <col min="6" max="6" width="15.5703125" customWidth="1"/>
    <col min="7" max="7" width="9.140625" customWidth="1"/>
    <col min="8" max="8" width="3" customWidth="1"/>
    <col min="9" max="9" width="14.85546875" customWidth="1"/>
    <col min="10" max="10" width="8.7109375" customWidth="1"/>
    <col min="11" max="21" width="9.140625" customWidth="1"/>
  </cols>
  <sheetData>
    <row r="16" spans="6:7" x14ac:dyDescent="0.25">
      <c r="F16" s="37" t="s">
        <v>64</v>
      </c>
      <c r="G16" s="34"/>
    </row>
    <row r="17" spans="2:10" ht="39.75" thickBot="1" x14ac:dyDescent="0.3">
      <c r="F17" s="34"/>
      <c r="G17" s="34"/>
      <c r="I17" s="38" t="s">
        <v>65</v>
      </c>
      <c r="J17" s="33" t="s">
        <v>66</v>
      </c>
    </row>
    <row r="18" spans="2:10" ht="15.75" thickBot="1" x14ac:dyDescent="0.3">
      <c r="B18" s="5">
        <v>1</v>
      </c>
      <c r="C18" s="31" t="s">
        <v>56</v>
      </c>
      <c r="D18" s="7">
        <v>61906</v>
      </c>
      <c r="F18" s="3" t="s">
        <v>67</v>
      </c>
      <c r="G18" s="4" t="s">
        <v>68</v>
      </c>
      <c r="I18" s="33"/>
      <c r="J18" s="33"/>
    </row>
    <row r="19" spans="2:10" x14ac:dyDescent="0.25">
      <c r="B19" s="2">
        <v>2</v>
      </c>
      <c r="C19" s="29" t="s">
        <v>59</v>
      </c>
      <c r="D19" s="8">
        <v>61202</v>
      </c>
      <c r="F19" t="s">
        <v>69</v>
      </c>
      <c r="G19">
        <v>611</v>
      </c>
      <c r="I19" s="32">
        <f>97740/165</f>
        <v>592.36363636363637</v>
      </c>
      <c r="J19">
        <f>ROUND(I19*1.032,0)</f>
        <v>611</v>
      </c>
    </row>
    <row r="20" spans="2:10" x14ac:dyDescent="0.25">
      <c r="B20" s="2">
        <v>3</v>
      </c>
      <c r="C20" s="29" t="s">
        <v>62</v>
      </c>
      <c r="D20" s="8">
        <v>61102</v>
      </c>
      <c r="F20" t="s">
        <v>70</v>
      </c>
      <c r="G20">
        <v>361</v>
      </c>
      <c r="I20" s="32">
        <f>57670/165</f>
        <v>349.5151515151515</v>
      </c>
      <c r="J20">
        <f>ROUND(I20*1.032,0)</f>
        <v>361</v>
      </c>
    </row>
    <row r="21" spans="2:10" ht="15.75" thickBot="1" x14ac:dyDescent="0.3">
      <c r="B21" s="28">
        <v>4</v>
      </c>
      <c r="C21" s="30"/>
      <c r="D21" s="9"/>
      <c r="F21" t="s">
        <v>71</v>
      </c>
      <c r="G21">
        <v>325</v>
      </c>
      <c r="I21" s="32">
        <f>51992/165</f>
        <v>315.10303030303032</v>
      </c>
      <c r="J21">
        <f>ROUND(I21*1.032,0)</f>
        <v>325</v>
      </c>
    </row>
    <row r="22" spans="2:10" x14ac:dyDescent="0.25">
      <c r="F22" t="s">
        <v>38</v>
      </c>
    </row>
    <row r="42" spans="2:11" x14ac:dyDescent="0.25">
      <c r="B42" s="24" t="s">
        <v>34</v>
      </c>
      <c r="C42" s="25"/>
      <c r="D42" s="25"/>
      <c r="E42" s="25"/>
      <c r="F42" s="25"/>
      <c r="G42" s="21"/>
      <c r="H42" s="17" t="s">
        <v>72</v>
      </c>
      <c r="I42" s="20" t="s">
        <v>73</v>
      </c>
      <c r="J42" s="17"/>
      <c r="K42" s="16">
        <v>1.5</v>
      </c>
    </row>
    <row r="43" spans="2:11" x14ac:dyDescent="0.25">
      <c r="B43" s="24" t="s">
        <v>34</v>
      </c>
      <c r="C43" s="25"/>
      <c r="D43" s="25"/>
      <c r="E43" s="25"/>
      <c r="F43" s="25"/>
      <c r="G43" s="21"/>
      <c r="H43" s="17" t="s">
        <v>72</v>
      </c>
      <c r="I43" s="20" t="s">
        <v>74</v>
      </c>
      <c r="J43" s="17"/>
      <c r="K43" s="23">
        <v>2</v>
      </c>
    </row>
    <row r="44" spans="2:11" x14ac:dyDescent="0.25">
      <c r="B44" s="24" t="s">
        <v>36</v>
      </c>
      <c r="C44" s="25"/>
      <c r="D44" s="25"/>
      <c r="E44" s="25"/>
      <c r="F44" s="25"/>
      <c r="G44" s="21"/>
      <c r="H44" s="17" t="s">
        <v>72</v>
      </c>
      <c r="I44" s="20" t="s">
        <v>73</v>
      </c>
      <c r="J44" s="17"/>
      <c r="K44" s="23">
        <v>2</v>
      </c>
    </row>
    <row r="45" spans="2:11" x14ac:dyDescent="0.25">
      <c r="B45" s="24" t="s">
        <v>75</v>
      </c>
      <c r="C45" s="25"/>
      <c r="D45" s="25"/>
      <c r="E45" s="25"/>
      <c r="F45" s="25"/>
      <c r="G45" s="21"/>
      <c r="H45" s="17" t="s">
        <v>72</v>
      </c>
      <c r="I45" s="20" t="s">
        <v>76</v>
      </c>
      <c r="J45" s="22"/>
      <c r="K45" s="23">
        <v>2</v>
      </c>
    </row>
    <row r="46" spans="2:11" x14ac:dyDescent="0.25">
      <c r="B46" s="188" t="s">
        <v>77</v>
      </c>
      <c r="C46" s="189"/>
      <c r="D46" s="189"/>
      <c r="E46" s="189"/>
      <c r="F46" s="189"/>
      <c r="G46" s="189"/>
      <c r="H46" s="192" t="s">
        <v>72</v>
      </c>
      <c r="I46" s="35" t="s">
        <v>78</v>
      </c>
      <c r="J46" s="35"/>
      <c r="K46" s="186">
        <v>2</v>
      </c>
    </row>
    <row r="47" spans="2:11" x14ac:dyDescent="0.25">
      <c r="B47" s="190"/>
      <c r="C47" s="191"/>
      <c r="D47" s="191"/>
      <c r="E47" s="191"/>
      <c r="F47" s="191"/>
      <c r="G47" s="191"/>
      <c r="H47" s="193"/>
      <c r="I47" s="36"/>
      <c r="J47" s="36"/>
      <c r="K47" s="187"/>
    </row>
    <row r="48" spans="2:11" x14ac:dyDescent="0.25">
      <c r="B48" s="26" t="s">
        <v>79</v>
      </c>
      <c r="C48" s="27"/>
      <c r="D48" s="27"/>
      <c r="E48" s="27"/>
      <c r="F48" s="27"/>
      <c r="G48" s="21"/>
      <c r="H48" s="17"/>
      <c r="I48" s="17"/>
      <c r="J48" s="17"/>
      <c r="K48" s="23">
        <v>1</v>
      </c>
    </row>
    <row r="49" spans="2:17" x14ac:dyDescent="0.25">
      <c r="B49" s="24" t="s">
        <v>40</v>
      </c>
      <c r="C49" s="25"/>
      <c r="D49" s="25"/>
      <c r="E49" s="25"/>
      <c r="F49" s="25"/>
      <c r="G49" s="21"/>
      <c r="H49" s="17" t="s">
        <v>72</v>
      </c>
      <c r="I49" s="20" t="s">
        <v>76</v>
      </c>
      <c r="J49" s="17"/>
      <c r="K49" s="23">
        <v>3</v>
      </c>
    </row>
    <row r="50" spans="2:17" x14ac:dyDescent="0.25">
      <c r="C50" s="15" t="s">
        <v>41</v>
      </c>
    </row>
    <row r="57" spans="2:17" ht="15.75" thickBot="1" x14ac:dyDescent="0.3">
      <c r="J57" s="11"/>
      <c r="K57" s="11"/>
      <c r="L57" s="11"/>
      <c r="M57" s="11"/>
      <c r="N57" s="11"/>
      <c r="O57" s="11"/>
      <c r="P57" s="11"/>
      <c r="Q57" s="53" t="s">
        <v>80</v>
      </c>
    </row>
    <row r="58" spans="2:17" x14ac:dyDescent="0.25">
      <c r="K58" s="194" t="s">
        <v>81</v>
      </c>
      <c r="L58" s="195"/>
      <c r="M58" s="198" t="s">
        <v>82</v>
      </c>
      <c r="N58" s="194" t="s">
        <v>81</v>
      </c>
      <c r="O58" s="195"/>
      <c r="P58" s="195"/>
      <c r="Q58" s="198" t="s">
        <v>82</v>
      </c>
    </row>
    <row r="59" spans="2:17" ht="15.75" thickBot="1" x14ac:dyDescent="0.3">
      <c r="K59" s="196"/>
      <c r="L59" s="197"/>
      <c r="M59" s="199"/>
      <c r="N59" s="196"/>
      <c r="O59" s="197"/>
      <c r="P59" s="197"/>
      <c r="Q59" s="199"/>
    </row>
    <row r="60" spans="2:17" x14ac:dyDescent="0.25">
      <c r="K60" s="200">
        <v>5</v>
      </c>
      <c r="L60" s="201"/>
      <c r="M60" s="47">
        <v>0.08</v>
      </c>
      <c r="N60" s="200">
        <v>35</v>
      </c>
      <c r="O60" s="201"/>
      <c r="P60" s="201"/>
      <c r="Q60" s="42">
        <v>0.57999999999999996</v>
      </c>
    </row>
    <row r="61" spans="2:17" x14ac:dyDescent="0.25">
      <c r="K61" s="202">
        <v>10</v>
      </c>
      <c r="L61" s="203"/>
      <c r="M61" s="48">
        <v>0.17</v>
      </c>
      <c r="N61" s="204">
        <v>40</v>
      </c>
      <c r="O61" s="205"/>
      <c r="P61" s="205"/>
      <c r="Q61" s="43">
        <v>0.67</v>
      </c>
    </row>
    <row r="62" spans="2:17" x14ac:dyDescent="0.25">
      <c r="K62" s="210">
        <v>15</v>
      </c>
      <c r="L62" s="211"/>
      <c r="M62" s="49">
        <v>0.25</v>
      </c>
      <c r="N62" s="210">
        <v>45</v>
      </c>
      <c r="O62" s="211"/>
      <c r="P62" s="211"/>
      <c r="Q62" s="44">
        <v>0.75</v>
      </c>
    </row>
    <row r="63" spans="2:17" x14ac:dyDescent="0.25">
      <c r="K63" s="202">
        <v>20</v>
      </c>
      <c r="L63" s="203"/>
      <c r="M63" s="48">
        <v>0.33</v>
      </c>
      <c r="N63" s="204">
        <v>50</v>
      </c>
      <c r="O63" s="205"/>
      <c r="P63" s="205"/>
      <c r="Q63" s="43">
        <v>0.83</v>
      </c>
    </row>
    <row r="64" spans="2:17" x14ac:dyDescent="0.25">
      <c r="K64" s="212">
        <v>25</v>
      </c>
      <c r="L64" s="213"/>
      <c r="M64" s="50">
        <v>0.42</v>
      </c>
      <c r="N64" s="210">
        <v>55</v>
      </c>
      <c r="O64" s="211"/>
      <c r="P64" s="211"/>
      <c r="Q64" s="45">
        <v>0.92</v>
      </c>
    </row>
    <row r="65" spans="11:17" ht="15.75" thickBot="1" x14ac:dyDescent="0.3">
      <c r="K65" s="206">
        <v>30</v>
      </c>
      <c r="L65" s="207"/>
      <c r="M65" s="51">
        <v>0.5</v>
      </c>
      <c r="N65" s="208">
        <v>60</v>
      </c>
      <c r="O65" s="209"/>
      <c r="P65" s="209"/>
      <c r="Q65" s="46">
        <v>1</v>
      </c>
    </row>
  </sheetData>
  <mergeCells count="19">
    <mergeCell ref="K65:L65"/>
    <mergeCell ref="N65:P65"/>
    <mergeCell ref="K62:L62"/>
    <mergeCell ref="N62:P62"/>
    <mergeCell ref="K63:L63"/>
    <mergeCell ref="N63:P63"/>
    <mergeCell ref="K64:L64"/>
    <mergeCell ref="N64:P64"/>
    <mergeCell ref="N58:P59"/>
    <mergeCell ref="Q58:Q59"/>
    <mergeCell ref="K60:L60"/>
    <mergeCell ref="N60:P60"/>
    <mergeCell ref="K61:L61"/>
    <mergeCell ref="N61:P61"/>
    <mergeCell ref="K46:K47"/>
    <mergeCell ref="B46:G47"/>
    <mergeCell ref="H46:H47"/>
    <mergeCell ref="K58:L59"/>
    <mergeCell ref="M58:M59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094C1C493E8C4BA769430185842013" ma:contentTypeVersion="8" ma:contentTypeDescription="Skapa ett nytt dokument." ma:contentTypeScope="" ma:versionID="9af5f079fea28b2ed88b7705d6b4c895">
  <xsd:schema xmlns:xsd="http://www.w3.org/2001/XMLSchema" xmlns:xs="http://www.w3.org/2001/XMLSchema" xmlns:p="http://schemas.microsoft.com/office/2006/metadata/properties" xmlns:ns2="7c47ce89-8fe2-4345-ae79-a4d122e5638b" xmlns:ns3="f985b973-fbf1-45e7-b018-a948a79dd7b3" targetNamespace="http://schemas.microsoft.com/office/2006/metadata/properties" ma:root="true" ma:fieldsID="aae09bace093f1c14847cf3804d0e4ef" ns2:_="" ns3:_="">
    <xsd:import namespace="7c47ce89-8fe2-4345-ae79-a4d122e5638b"/>
    <xsd:import namespace="f985b973-fbf1-45e7-b018-a948a79dd7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7ce89-8fe2-4345-ae79-a4d122e563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5b973-fbf1-45e7-b018-a948a79dd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2CC644-7BA7-4EFC-8DDA-BAEDD680F5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F76217-FB7D-4235-84BF-C1012D9BB7C6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c47ce89-8fe2-4345-ae79-a4d122e5638b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f985b973-fbf1-45e7-b018-a948a79dd7b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84E06AE-D22D-4857-8357-9091CD7B5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7ce89-8fe2-4345-ae79-a4d122e5638b"/>
    <ds:schemaRef ds:uri="f985b973-fbf1-45e7-b018-a948a79dd7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Blankett för jour och beredskap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Malin Uppströmer Eklöf</dc:creator>
  <cp:keywords/>
  <dc:description/>
  <cp:lastModifiedBy>Patricia Lundén</cp:lastModifiedBy>
  <cp:revision/>
  <cp:lastPrinted>2026-01-14T15:45:19Z</cp:lastPrinted>
  <dcterms:created xsi:type="dcterms:W3CDTF">2024-10-15T07:49:48Z</dcterms:created>
  <dcterms:modified xsi:type="dcterms:W3CDTF">2026-02-09T14:41:34Z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0x010100C8094C1C493E8C4BA769430185842013</vt:lpwstr>
  </property>
</Properties>
</file>