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uppsala.sharepoint.com/sites/o365grp3967/Delade dokument/Ekonomi/"/>
    </mc:Choice>
  </mc:AlternateContent>
  <xr:revisionPtr revIDLastSave="0" documentId="8_{B305B7BA-834A-4B19-9668-B6514EF40AA2}" xr6:coauthVersionLast="47" xr6:coauthVersionMax="47" xr10:uidLastSave="{00000000-0000-0000-0000-000000000000}"/>
  <workbookProtection workbookAlgorithmName="SHA-512" workbookHashValue="Q9G0HSnfaIssGBVIIWX0gT4dQdkEmX/Dr16Vy0FBBM5sLAJgTvuAg7rrEsOgSjGjN7YYqo8x55hm8rvcdx5anQ==" workbookSaltValue="DcqNSJE5bjQ7xnh8xJfXHw==" workbookSpinCount="100000" lockStructure="1"/>
  <bookViews>
    <workbookView xWindow="-120" yWindow="-120" windowWidth="51840" windowHeight="21120" xr2:uid="{4F5647A4-6302-4CE8-825E-3915323B9886}"/>
  </bookViews>
  <sheets>
    <sheet name="Blankett för jour och beredskap" sheetId="1" r:id="rId1"/>
    <sheet name="Blad1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V21" i="1" s="1"/>
  <c r="F20" i="1"/>
  <c r="V20" i="1" s="1"/>
  <c r="F19" i="1"/>
  <c r="V19" i="1" s="1"/>
  <c r="F18" i="1"/>
  <c r="V18" i="1" s="1"/>
  <c r="R23" i="1"/>
  <c r="V62" i="1"/>
  <c r="V61" i="1"/>
  <c r="F17" i="1"/>
  <c r="V17" i="1" s="1"/>
  <c r="J21" i="5"/>
  <c r="I21" i="5"/>
  <c r="J20" i="5"/>
  <c r="I20" i="5"/>
  <c r="J19" i="5"/>
  <c r="I19" i="5"/>
  <c r="J12" i="1"/>
  <c r="K30" i="1" s="1"/>
  <c r="J23" i="1"/>
  <c r="F22" i="1"/>
  <c r="V22" i="1" s="1"/>
  <c r="O23" i="1" l="1"/>
  <c r="P23" i="1"/>
  <c r="G29" i="1"/>
  <c r="S23" i="1"/>
  <c r="L23" i="1"/>
  <c r="I23" i="1"/>
  <c r="H23" i="1"/>
  <c r="K27" i="1" l="1"/>
  <c r="G27" i="1"/>
  <c r="Q27" i="1" l="1"/>
  <c r="G30" i="1" s="1"/>
  <c r="Q30" i="1" l="1"/>
  <c r="G32" i="1" s="1"/>
  <c r="G38" i="1" s="1"/>
  <c r="P34" i="1" s="1"/>
</calcChain>
</file>

<file path=xl/sharedStrings.xml><?xml version="1.0" encoding="utf-8"?>
<sst xmlns="http://schemas.openxmlformats.org/spreadsheetml/2006/main" count="191" uniqueCount="135">
  <si>
    <t>Underlag för ersättning avseende uppdraget Jour- och Beredskap för både privata och offentliga vårdcentraler</t>
  </si>
  <si>
    <t>Avser verksamhet</t>
  </si>
  <si>
    <t>1)</t>
  </si>
  <si>
    <t>Denna blankett skall användas av vårdgivare vid fakturering efter tjänstgöring vid jour eller beredskap</t>
  </si>
  <si>
    <t>Utöver gällande ersättningsnivåer skall Region Uppsalas PO pålägg användas. För 2025 gäller 50,45 %.</t>
  </si>
  <si>
    <r>
      <t xml:space="preserve">Faktura från (Vårdgivare): </t>
    </r>
    <r>
      <rPr>
        <b/>
        <vertAlign val="superscript"/>
        <sz val="9"/>
        <color theme="1"/>
        <rFont val="Calibri"/>
        <family val="2"/>
        <scheme val="minor"/>
      </rPr>
      <t>2)</t>
    </r>
  </si>
  <si>
    <r>
      <t xml:space="preserve">Namn (Läkare) </t>
    </r>
    <r>
      <rPr>
        <b/>
        <vertAlign val="superscript"/>
        <sz val="9"/>
        <color theme="1"/>
        <rFont val="Calibri"/>
        <family val="2"/>
        <scheme val="minor"/>
      </rPr>
      <t>3)</t>
    </r>
  </si>
  <si>
    <r>
      <t xml:space="preserve">År/Mån: </t>
    </r>
    <r>
      <rPr>
        <b/>
        <vertAlign val="superscript"/>
        <sz val="9"/>
        <color theme="1"/>
        <rFont val="Calibri"/>
        <family val="2"/>
        <scheme val="minor"/>
      </rPr>
      <t>4)</t>
    </r>
  </si>
  <si>
    <r>
      <t xml:space="preserve">Befattning (välj i menyn) </t>
    </r>
    <r>
      <rPr>
        <b/>
        <vertAlign val="superscript"/>
        <sz val="9"/>
        <color theme="1"/>
        <rFont val="Calibri"/>
        <family val="2"/>
        <scheme val="minor"/>
      </rPr>
      <t>5)</t>
    </r>
  </si>
  <si>
    <t>Datum</t>
  </si>
  <si>
    <r>
      <t xml:space="preserve">Tidsperiod </t>
    </r>
    <r>
      <rPr>
        <b/>
        <vertAlign val="superscript"/>
        <sz val="9"/>
        <rFont val="Calibri"/>
        <family val="2"/>
        <scheme val="minor"/>
      </rPr>
      <t>6)</t>
    </r>
  </si>
  <si>
    <r>
      <t xml:space="preserve">Arbetad tid </t>
    </r>
    <r>
      <rPr>
        <b/>
        <vertAlign val="superscript"/>
        <sz val="9"/>
        <rFont val="Calibri"/>
        <family val="2"/>
        <scheme val="minor"/>
      </rPr>
      <t>7)</t>
    </r>
  </si>
  <si>
    <r>
      <t xml:space="preserve">Bundenhet </t>
    </r>
    <r>
      <rPr>
        <b/>
        <vertAlign val="superscript"/>
        <sz val="9"/>
        <rFont val="Calibri"/>
        <family val="2"/>
        <scheme val="minor"/>
      </rPr>
      <t>8)</t>
    </r>
  </si>
  <si>
    <r>
      <rPr>
        <b/>
        <sz val="8"/>
        <rFont val="Calibri"/>
        <family val="2"/>
        <scheme val="minor"/>
      </rPr>
      <t xml:space="preserve">Kontroll - </t>
    </r>
    <r>
      <rPr>
        <sz val="8"/>
        <rFont val="Calibri"/>
        <family val="2"/>
        <scheme val="minor"/>
      </rPr>
      <t xml:space="preserve">ifylls ej </t>
    </r>
    <r>
      <rPr>
        <b/>
        <vertAlign val="superscript"/>
        <sz val="8"/>
        <rFont val="Calibri"/>
        <family val="2"/>
        <scheme val="minor"/>
      </rPr>
      <t>9)</t>
    </r>
  </si>
  <si>
    <t xml:space="preserve">From kl tt:mm </t>
  </si>
  <si>
    <t>T o m kl tt:mm</t>
  </si>
  <si>
    <t>Antal timmar</t>
  </si>
  <si>
    <t>Faktor 1,0</t>
  </si>
  <si>
    <t>Faktor 1,5</t>
  </si>
  <si>
    <t>Faktor 2,0</t>
  </si>
  <si>
    <t>Faktor 3,0</t>
  </si>
  <si>
    <t>Jourmottagning</t>
  </si>
  <si>
    <t>Hand-ledare ST</t>
  </si>
  <si>
    <t>Bered-skaps-jour</t>
  </si>
  <si>
    <t>Ersättnings-tid</t>
  </si>
  <si>
    <t>Låg (0,25)</t>
  </si>
  <si>
    <t>Hög (0,50)</t>
  </si>
  <si>
    <t>Omräknad tid</t>
  </si>
  <si>
    <t xml:space="preserve"> Ersättning för arbetad tid</t>
  </si>
  <si>
    <t>+</t>
  </si>
  <si>
    <t xml:space="preserve"> Bundenhet</t>
  </si>
  <si>
    <t xml:space="preserve"> = </t>
  </si>
  <si>
    <t xml:space="preserve"> Summa tid</t>
  </si>
  <si>
    <t>Underlag för utbetalning</t>
  </si>
  <si>
    <t>*</t>
  </si>
  <si>
    <r>
      <t xml:space="preserve"> Timpris </t>
    </r>
    <r>
      <rPr>
        <b/>
        <vertAlign val="superscript"/>
        <sz val="8"/>
        <rFont val="Calibri"/>
        <family val="2"/>
        <scheme val="minor"/>
      </rPr>
      <t>10)</t>
    </r>
  </si>
  <si>
    <t>=</t>
  </si>
  <si>
    <t xml:space="preserve"> Total timersättning</t>
  </si>
  <si>
    <t>Summa timkostnad:</t>
  </si>
  <si>
    <t xml:space="preserve">Totalsumma att utbetalas: </t>
  </si>
  <si>
    <t>Summa PO-pålägg (50,45 %)</t>
  </si>
  <si>
    <t>Måndag - torsdag</t>
  </si>
  <si>
    <t>Kl.</t>
  </si>
  <si>
    <t>21:00-24:00</t>
  </si>
  <si>
    <t>00:00-07:00</t>
  </si>
  <si>
    <t>Fredag</t>
  </si>
  <si>
    <t>Nära vård och hälsa, FE 470,</t>
  </si>
  <si>
    <t>Lörd., sönd. och helgdag</t>
  </si>
  <si>
    <t>00:00-24:00</t>
  </si>
  <si>
    <t>Box 6363, 751 35 Uppsala</t>
  </si>
  <si>
    <t>Vard. före lätthelg och helgdag efter ordinare arbetstids slut</t>
  </si>
  <si>
    <t>17:00-24:00</t>
  </si>
  <si>
    <t>Referens ska anges</t>
  </si>
  <si>
    <t>Annan tid</t>
  </si>
  <si>
    <t>Enköpings jourmottagning</t>
  </si>
  <si>
    <t>PV6190601</t>
  </si>
  <si>
    <t>Storhelg*</t>
  </si>
  <si>
    <t>Östhammars jourmottagning</t>
  </si>
  <si>
    <t>PV6120201</t>
  </si>
  <si>
    <t>*Julafton, juldagen, annandag jul, nyårsafton, nyårsdagen, midsommarafton, midsommardagen</t>
  </si>
  <si>
    <t>Tierps jourmottagning</t>
  </si>
  <si>
    <t>PV6110201</t>
  </si>
  <si>
    <t>Beredskapsjouren</t>
  </si>
  <si>
    <t>HH4650001</t>
  </si>
  <si>
    <t>Instruktion för rapportering efter tjänstgöring vid jour - Östhammar, Tierp, Enköping och Beredskapsjouren</t>
  </si>
  <si>
    <t xml:space="preserve">Så här fyller du i blanketten: </t>
  </si>
  <si>
    <r>
      <rPr>
        <b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Ange namn på läkare som tjänstgjort</t>
    </r>
  </si>
  <si>
    <r>
      <rPr>
        <b/>
        <sz val="9"/>
        <color theme="1"/>
        <rFont val="Calibri"/>
        <family val="2"/>
        <scheme val="minor"/>
      </rPr>
      <t xml:space="preserve">4) </t>
    </r>
    <r>
      <rPr>
        <sz val="9"/>
        <color theme="1"/>
        <rFont val="Calibri"/>
        <family val="2"/>
        <scheme val="minor"/>
      </rPr>
      <t>Ange år och månad</t>
    </r>
  </si>
  <si>
    <t>6)      Tidsperiod</t>
  </si>
  <si>
    <t xml:space="preserve">Skriv starttid och sluttid för jour- eller beredskapspasset enligt exempel till </t>
  </si>
  <si>
    <t>7)      Arbetad tid</t>
  </si>
  <si>
    <t>Lathund: Minuter redovisat i andel av timme</t>
  </si>
  <si>
    <t>(Rapporteras till ATL)</t>
  </si>
  <si>
    <t>ant min</t>
  </si>
  <si>
    <t>andel min/tim</t>
  </si>
  <si>
    <t xml:space="preserve">Ersättningstid </t>
  </si>
  <si>
    <t xml:space="preserve">8)      Ersättnings för bundenhet (redovisas i timmar och decimaler) </t>
  </si>
  <si>
    <t>Återstående tid som inte är faktiskt arbetat tid under jour eller beredskap redovisas som bundenhet.</t>
  </si>
  <si>
    <t xml:space="preserve">Jour </t>
  </si>
  <si>
    <t>Beredskap</t>
  </si>
  <si>
    <t>Handledarpass ST, tillgänglig per telefon</t>
  </si>
  <si>
    <t xml:space="preserve">Låg </t>
  </si>
  <si>
    <t>9)      Kontroll</t>
  </si>
  <si>
    <t>10)      Timpris</t>
  </si>
  <si>
    <t>Yrkesroll</t>
  </si>
  <si>
    <t>Timpris</t>
  </si>
  <si>
    <t>Specialist allmänmedicin</t>
  </si>
  <si>
    <t>St-läkare</t>
  </si>
  <si>
    <t>Attestering/signering av blankett</t>
  </si>
  <si>
    <t>Leg-läkare</t>
  </si>
  <si>
    <t>NVH medellöner vårdvalet nov 2024 inklusive budgetuppräkning 2025, timpris med tillägg exkl sociala avg.</t>
  </si>
  <si>
    <t>medellön 202411</t>
  </si>
  <si>
    <t>Uppräknat med 3,2%</t>
  </si>
  <si>
    <t xml:space="preserve"> </t>
  </si>
  <si>
    <t>Fakturaadress:</t>
  </si>
  <si>
    <t>Fritextfält:</t>
  </si>
  <si>
    <r>
      <rPr>
        <b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Välj verksamhet som underlaget gäller i rullgardinen</t>
    </r>
  </si>
  <si>
    <r>
      <rPr>
        <b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 Använd rullgardinen för att ange tjänstgörande läkares befattning</t>
    </r>
  </si>
  <si>
    <t xml:space="preserve">Hög </t>
  </si>
  <si>
    <t>Beräkningskontroll sker automatiskt i excel. Är kolumnen blank så  är den sammanlagda faktiska arbetstiden samt den bundna tiden lika med arbetets längd. Om det visas blåa siffror så är det redovisat för få timmar i förhållande till arbetspassets längd. Om det visas vita siffror så är det redovisat för många timmar.</t>
  </si>
  <si>
    <t>Fylls i automatiskt vid val av befattning</t>
  </si>
  <si>
    <t>Blanketten ska, enligt uppsatt rutin, skickas in efter genomfört jourpass och bifogas som bilaga till faktura i enlighet med förfrågningsunderlaget</t>
  </si>
  <si>
    <t>Privata vårdcentraler bifogar blanketten tillsammans med fakturan. Fakturering sker löpande. rutin</t>
  </si>
  <si>
    <t>eller beredskapspasset där varje påbörjad arbetad</t>
  </si>
  <si>
    <t>halvtimme räknas som hel halvtimme.</t>
  </si>
  <si>
    <t>Exempel om du arbetar 2 ggr under natten mellan</t>
  </si>
  <si>
    <t xml:space="preserve">kl 00:00-07:00, den ena gången 2 tim 40 min och den andra </t>
  </si>
  <si>
    <t xml:space="preserve">arbetad tid under jour (ersättningstid x faktor) </t>
  </si>
  <si>
    <t xml:space="preserve">ersättningstiden 4,5 tim (3 tim + 1,5 tim) Kompensation för </t>
  </si>
  <si>
    <t xml:space="preserve">Ersättningstid är den faktiska arbetstiden under ett  jour- </t>
  </si>
  <si>
    <t>Referenser</t>
  </si>
  <si>
    <t>11)      Reseersättning</t>
  </si>
  <si>
    <t>Reseersättning utgår för milersättning alt. kostnaden för biljettpriset för kollektivtrafik</t>
  </si>
  <si>
    <r>
      <t xml:space="preserve">Summa reseräkning: </t>
    </r>
    <r>
      <rPr>
        <b/>
        <vertAlign val="superscript"/>
        <sz val="8"/>
        <rFont val="Calibri"/>
        <family val="2"/>
        <scheme val="minor"/>
      </rPr>
      <t>11)</t>
    </r>
  </si>
  <si>
    <r>
      <t xml:space="preserve">Underskrift (Jourläkare) </t>
    </r>
    <r>
      <rPr>
        <b/>
        <vertAlign val="superscript"/>
        <sz val="9"/>
        <color theme="1"/>
        <rFont val="Calibri"/>
        <family val="2"/>
        <scheme val="minor"/>
      </rPr>
      <t>12)</t>
    </r>
  </si>
  <si>
    <r>
      <t xml:space="preserve">Attest verifering av ovan ifylld tjänstgöring </t>
    </r>
    <r>
      <rPr>
        <b/>
        <vertAlign val="superscript"/>
        <sz val="9"/>
        <color theme="1"/>
        <rFont val="Calibri"/>
        <family val="2"/>
        <scheme val="minor"/>
      </rPr>
      <t>13)</t>
    </r>
  </si>
  <si>
    <r>
      <t>Underskrift (Vårdcentralschef)</t>
    </r>
    <r>
      <rPr>
        <b/>
        <vertAlign val="superscript"/>
        <sz val="9"/>
        <color theme="1"/>
        <rFont val="Calibri"/>
        <family val="2"/>
        <scheme val="minor"/>
      </rPr>
      <t xml:space="preserve"> 14)</t>
    </r>
  </si>
  <si>
    <r>
      <rPr>
        <b/>
        <sz val="9"/>
        <color theme="1"/>
        <rFont val="Calibri"/>
        <family val="2"/>
        <scheme val="minor"/>
      </rPr>
      <t xml:space="preserve">12) </t>
    </r>
    <r>
      <rPr>
        <sz val="9"/>
        <color theme="1"/>
        <rFont val="Calibri"/>
        <family val="2"/>
        <scheme val="minor"/>
      </rPr>
      <t>Blanketten skrivs ut och signeras av tjänstgörande läkare efter utfört arbetspass</t>
    </r>
  </si>
  <si>
    <r>
      <t>13) </t>
    </r>
    <r>
      <rPr>
        <sz val="9"/>
        <color theme="1"/>
        <rFont val="Calibri"/>
        <family val="2"/>
        <scheme val="minor"/>
      </rPr>
      <t>Vid tjänstgöring på Jourmottagningen i Tierp/Östhammar kontrolleras och vidimeras blanketten av sjukssköterska.</t>
    </r>
  </si>
  <si>
    <r>
      <t>14) </t>
    </r>
    <r>
      <rPr>
        <sz val="9"/>
        <color theme="1"/>
        <rFont val="Calibri"/>
        <family val="2"/>
        <scheme val="minor"/>
      </rPr>
      <t>Blanketten attesteras av verksamhetschef på ansvarig vårdcentral.</t>
    </r>
  </si>
  <si>
    <t>Fakturering</t>
  </si>
  <si>
    <t>Information om reseersättning:</t>
  </si>
  <si>
    <t>Offentlig vårdcentral (Länk)</t>
  </si>
  <si>
    <t>Privat vårdcentral (Länk)</t>
  </si>
  <si>
    <t>Fakturera Region Uppsala (Länk)</t>
  </si>
  <si>
    <t>0,50</t>
  </si>
  <si>
    <t>0,25</t>
  </si>
  <si>
    <t>mån kl 07:00 - fre 21:00</t>
  </si>
  <si>
    <t>Tider</t>
  </si>
  <si>
    <r>
      <rPr>
        <b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Ange vilken Vårdcentral som bemannar och skickar fakturan</t>
    </r>
  </si>
  <si>
    <t>höger, glöm ej datum. (arbetspassets antal timmar fylls i automatiskt i denna blankett (Exce)l)</t>
  </si>
  <si>
    <t xml:space="preserve">Endast faktisk arbetad tid under jour- eller beredskapspasset </t>
  </si>
  <si>
    <t xml:space="preserve">gången 1 tim och 10 min, så redovisas i faktor-2-kolumnen </t>
  </si>
  <si>
    <t>Offentliga vårdcentraler skickar blanketten till respektive verksamhet där passet utförts enl rutin. Ekonomienheten inom Nära vård och hälsa ombesörjer sedan utbetalning till respektiver vårdcentral.</t>
  </si>
  <si>
    <t>fre kl 21:00-vardag 07:00, storhelg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</si>
</sst>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##\-####"/>
    <numFmt numFmtId="165" formatCode="0.00;&quot;-=&quot;;;@"/>
    <numFmt numFmtId="166" formatCode="0;\-0;;@"/>
    <numFmt numFmtId="167" formatCode="0.0"/>
    <numFmt numFmtId="168" formatCode="[hh]:mm"/>
  </numFmts>
  <fonts count="3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theme="5"/>
        <bgColor indexed="26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FFFF99"/>
        <bgColor indexed="26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7" borderId="28" applyNumberFormat="0" applyAlignment="0" applyProtection="0"/>
    <xf numFmtId="0" fontId="8" fillId="8" borderId="29" applyNumberFormat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64">
    <xf numFmtId="0" fontId="0" fillId="0" borderId="0" xfId="0"/>
    <xf numFmtId="0" fontId="1" fillId="0" borderId="0" xfId="0" applyFont="1" applyAlignment="1">
      <alignment horizontal="left"/>
    </xf>
    <xf numFmtId="0" fontId="0" fillId="0" borderId="22" xfId="0" applyBorder="1"/>
    <xf numFmtId="0" fontId="0" fillId="2" borderId="19" xfId="0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2" xfId="0" applyBorder="1"/>
    <xf numFmtId="0" fontId="0" fillId="0" borderId="33" xfId="0" applyBorder="1"/>
    <xf numFmtId="0" fontId="0" fillId="0" borderId="31" xfId="0" applyBorder="1"/>
    <xf numFmtId="166" fontId="0" fillId="6" borderId="4" xfId="0" applyNumberFormat="1" applyFill="1" applyBorder="1" applyAlignment="1">
      <alignment horizontal="center"/>
    </xf>
    <xf numFmtId="166" fontId="0" fillId="6" borderId="5" xfId="0" applyNumberFormat="1" applyFill="1" applyBorder="1" applyAlignment="1">
      <alignment horizontal="center"/>
    </xf>
    <xf numFmtId="165" fontId="9" fillId="0" borderId="0" xfId="0" applyNumberFormat="1" applyFont="1"/>
    <xf numFmtId="0" fontId="0" fillId="0" borderId="6" xfId="0" applyBorder="1"/>
    <xf numFmtId="0" fontId="0" fillId="0" borderId="19" xfId="0" applyBorder="1"/>
    <xf numFmtId="165" fontId="0" fillId="0" borderId="19" xfId="0" applyNumberFormat="1" applyBorder="1" applyAlignment="1">
      <alignment horizontal="center"/>
    </xf>
    <xf numFmtId="165" fontId="12" fillId="0" borderId="19" xfId="0" applyNumberFormat="1" applyFont="1" applyBorder="1"/>
    <xf numFmtId="0" fontId="9" fillId="0" borderId="21" xfId="0" applyFont="1" applyBorder="1"/>
    <xf numFmtId="0" fontId="0" fillId="2" borderId="19" xfId="0" applyFill="1" applyBorder="1"/>
    <xf numFmtId="0" fontId="0" fillId="2" borderId="20" xfId="0" applyFill="1" applyBorder="1"/>
    <xf numFmtId="0" fontId="9" fillId="0" borderId="22" xfId="0" applyFont="1" applyBorder="1"/>
    <xf numFmtId="0" fontId="16" fillId="0" borderId="8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6" fillId="0" borderId="21" xfId="0" applyFont="1" applyBorder="1" applyAlignment="1">
      <alignment vertical="center"/>
    </xf>
    <xf numFmtId="0" fontId="21" fillId="2" borderId="30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1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/>
    <xf numFmtId="0" fontId="2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4" fillId="0" borderId="0" xfId="0" applyFont="1"/>
    <xf numFmtId="0" fontId="3" fillId="0" borderId="0" xfId="0" applyFont="1" applyAlignment="1">
      <alignment horizontal="left"/>
    </xf>
    <xf numFmtId="0" fontId="21" fillId="2" borderId="40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7" fillId="0" borderId="0" xfId="0" applyFont="1"/>
    <xf numFmtId="0" fontId="4" fillId="0" borderId="72" xfId="0" applyFont="1" applyBorder="1"/>
    <xf numFmtId="0" fontId="4" fillId="0" borderId="73" xfId="0" applyFont="1" applyBorder="1"/>
    <xf numFmtId="0" fontId="21" fillId="2" borderId="8" xfId="0" applyFont="1" applyFill="1" applyBorder="1" applyAlignment="1">
      <alignment horizontal="center" vertical="center" wrapText="1"/>
    </xf>
    <xf numFmtId="0" fontId="4" fillId="0" borderId="33" xfId="0" applyFont="1" applyBorder="1"/>
    <xf numFmtId="165" fontId="4" fillId="0" borderId="33" xfId="0" applyNumberFormat="1" applyFont="1" applyBorder="1"/>
    <xf numFmtId="165" fontId="22" fillId="0" borderId="31" xfId="0" applyNumberFormat="1" applyFont="1" applyBorder="1"/>
    <xf numFmtId="165" fontId="22" fillId="0" borderId="35" xfId="0" applyNumberFormat="1" applyFont="1" applyBorder="1"/>
    <xf numFmtId="165" fontId="22" fillId="0" borderId="34" xfId="0" applyNumberFormat="1" applyFont="1" applyBorder="1"/>
    <xf numFmtId="20" fontId="4" fillId="0" borderId="73" xfId="0" applyNumberFormat="1" applyFont="1" applyBorder="1"/>
    <xf numFmtId="0" fontId="0" fillId="0" borderId="73" xfId="0" applyBorder="1"/>
    <xf numFmtId="0" fontId="3" fillId="0" borderId="73" xfId="0" applyFont="1" applyBorder="1" applyAlignment="1">
      <alignment horizontal="center"/>
    </xf>
    <xf numFmtId="0" fontId="23" fillId="2" borderId="58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0" fontId="4" fillId="2" borderId="6" xfId="0" applyFont="1" applyFill="1" applyBorder="1"/>
    <xf numFmtId="167" fontId="4" fillId="0" borderId="72" xfId="0" applyNumberFormat="1" applyFont="1" applyBorder="1"/>
    <xf numFmtId="0" fontId="4" fillId="0" borderId="71" xfId="0" applyFont="1" applyBorder="1" applyAlignment="1">
      <alignment horizontal="left"/>
    </xf>
    <xf numFmtId="0" fontId="4" fillId="0" borderId="7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" fontId="26" fillId="12" borderId="29" xfId="2" applyNumberFormat="1" applyFont="1" applyFill="1" applyAlignment="1" applyProtection="1">
      <alignment wrapText="1"/>
    </xf>
    <xf numFmtId="0" fontId="0" fillId="0" borderId="8" xfId="0" applyBorder="1"/>
    <xf numFmtId="0" fontId="0" fillId="0" borderId="41" xfId="0" applyBorder="1"/>
    <xf numFmtId="0" fontId="0" fillId="0" borderId="86" xfId="0" applyBorder="1"/>
    <xf numFmtId="0" fontId="0" fillId="0" borderId="3" xfId="0" applyBorder="1"/>
    <xf numFmtId="1" fontId="0" fillId="0" borderId="0" xfId="0" applyNumberFormat="1"/>
    <xf numFmtId="0" fontId="28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20" fontId="4" fillId="0" borderId="16" xfId="0" applyNumberFormat="1" applyFont="1" applyBorder="1" applyAlignment="1">
      <alignment vertical="center"/>
    </xf>
    <xf numFmtId="20" fontId="4" fillId="0" borderId="14" xfId="0" applyNumberFormat="1" applyFont="1" applyBorder="1" applyAlignment="1">
      <alignment vertical="center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5" fillId="0" borderId="0" xfId="0" applyFont="1"/>
    <xf numFmtId="0" fontId="30" fillId="0" borderId="0" xfId="0" applyFont="1"/>
    <xf numFmtId="0" fontId="4" fillId="0" borderId="0" xfId="0" applyFont="1" applyAlignment="1">
      <alignment wrapText="1"/>
    </xf>
    <xf numFmtId="20" fontId="33" fillId="0" borderId="69" xfId="0" applyNumberFormat="1" applyFont="1" applyBorder="1" applyProtection="1">
      <protection locked="0"/>
    </xf>
    <xf numFmtId="168" fontId="33" fillId="0" borderId="70" xfId="0" applyNumberFormat="1" applyFont="1" applyBorder="1" applyProtection="1">
      <protection locked="0"/>
    </xf>
    <xf numFmtId="4" fontId="33" fillId="0" borderId="76" xfId="0" applyNumberFormat="1" applyFont="1" applyBorder="1" applyProtection="1">
      <protection locked="0"/>
    </xf>
    <xf numFmtId="4" fontId="33" fillId="0" borderId="11" xfId="0" applyNumberFormat="1" applyFont="1" applyBorder="1" applyProtection="1">
      <protection locked="0"/>
    </xf>
    <xf numFmtId="4" fontId="33" fillId="0" borderId="77" xfId="0" applyNumberFormat="1" applyFont="1" applyBorder="1" applyProtection="1">
      <protection locked="0"/>
    </xf>
    <xf numFmtId="4" fontId="33" fillId="0" borderId="58" xfId="0" applyNumberFormat="1" applyFont="1" applyBorder="1" applyProtection="1">
      <protection locked="0"/>
    </xf>
    <xf numFmtId="20" fontId="33" fillId="3" borderId="24" xfId="0" applyNumberFormat="1" applyFont="1" applyFill="1" applyBorder="1" applyProtection="1">
      <protection locked="0"/>
    </xf>
    <xf numFmtId="168" fontId="33" fillId="3" borderId="10" xfId="0" applyNumberFormat="1" applyFont="1" applyFill="1" applyBorder="1" applyProtection="1">
      <protection locked="0"/>
    </xf>
    <xf numFmtId="4" fontId="33" fillId="3" borderId="78" xfId="0" applyNumberFormat="1" applyFont="1" applyFill="1" applyBorder="1" applyProtection="1">
      <protection locked="0"/>
    </xf>
    <xf numFmtId="4" fontId="33" fillId="3" borderId="39" xfId="0" applyNumberFormat="1" applyFont="1" applyFill="1" applyBorder="1" applyProtection="1">
      <protection locked="0"/>
    </xf>
    <xf numFmtId="4" fontId="33" fillId="3" borderId="79" xfId="0" applyNumberFormat="1" applyFont="1" applyFill="1" applyBorder="1" applyProtection="1">
      <protection locked="0"/>
    </xf>
    <xf numFmtId="4" fontId="33" fillId="3" borderId="40" xfId="0" applyNumberFormat="1" applyFont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2" borderId="19" xfId="0" applyFont="1" applyFill="1" applyBorder="1" applyAlignment="1">
      <alignment horizontal="left"/>
    </xf>
    <xf numFmtId="0" fontId="0" fillId="2" borderId="0" xfId="0" applyFill="1"/>
    <xf numFmtId="0" fontId="4" fillId="2" borderId="22" xfId="0" applyFont="1" applyFill="1" applyBorder="1"/>
    <xf numFmtId="0" fontId="3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" xfId="0" applyFont="1" applyBorder="1"/>
    <xf numFmtId="0" fontId="4" fillId="0" borderId="22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9" xfId="0" applyFont="1" applyBorder="1"/>
    <xf numFmtId="0" fontId="0" fillId="0" borderId="27" xfId="0" applyBorder="1"/>
    <xf numFmtId="4" fontId="12" fillId="4" borderId="60" xfId="0" applyNumberFormat="1" applyFont="1" applyFill="1" applyBorder="1" applyProtection="1">
      <protection locked="0"/>
    </xf>
    <xf numFmtId="4" fontId="12" fillId="0" borderId="88" xfId="0" applyNumberFormat="1" applyFont="1" applyBorder="1" applyProtection="1">
      <protection locked="0"/>
    </xf>
    <xf numFmtId="4" fontId="12" fillId="4" borderId="88" xfId="0" applyNumberFormat="1" applyFont="1" applyFill="1" applyBorder="1" applyProtection="1">
      <protection locked="0"/>
    </xf>
    <xf numFmtId="4" fontId="12" fillId="3" borderId="88" xfId="0" applyNumberFormat="1" applyFont="1" applyFill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4" borderId="82" xfId="0" applyNumberFormat="1" applyFont="1" applyFill="1" applyBorder="1" applyProtection="1">
      <protection locked="0"/>
    </xf>
    <xf numFmtId="4" fontId="12" fillId="0" borderId="71" xfId="0" applyNumberFormat="1" applyFont="1" applyBorder="1" applyProtection="1">
      <protection locked="0"/>
    </xf>
    <xf numFmtId="4" fontId="12" fillId="4" borderId="71" xfId="0" applyNumberFormat="1" applyFont="1" applyFill="1" applyBorder="1" applyProtection="1">
      <protection locked="0"/>
    </xf>
    <xf numFmtId="4" fontId="12" fillId="3" borderId="71" xfId="0" applyNumberFormat="1" applyFont="1" applyFill="1" applyBorder="1" applyProtection="1">
      <protection locked="0"/>
    </xf>
    <xf numFmtId="4" fontId="12" fillId="0" borderId="80" xfId="0" applyNumberFormat="1" applyFont="1" applyBorder="1" applyProtection="1">
      <protection locked="0"/>
    </xf>
    <xf numFmtId="0" fontId="2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1" fillId="2" borderId="3" xfId="0" applyFont="1" applyFill="1" applyBorder="1" applyAlignment="1">
      <alignment vertical="center" wrapText="1" readingOrder="1"/>
    </xf>
    <xf numFmtId="0" fontId="21" fillId="2" borderId="86" xfId="0" applyFont="1" applyFill="1" applyBorder="1" applyAlignment="1">
      <alignment vertical="center" wrapText="1" readingOrder="1"/>
    </xf>
    <xf numFmtId="20" fontId="12" fillId="0" borderId="69" xfId="0" applyNumberFormat="1" applyFont="1" applyBorder="1" applyProtection="1">
      <protection locked="0"/>
    </xf>
    <xf numFmtId="165" fontId="12" fillId="14" borderId="94" xfId="0" applyNumberFormat="1" applyFont="1" applyFill="1" applyBorder="1"/>
    <xf numFmtId="20" fontId="12" fillId="3" borderId="24" xfId="0" applyNumberFormat="1" applyFont="1" applyFill="1" applyBorder="1" applyProtection="1">
      <protection locked="0"/>
    </xf>
    <xf numFmtId="165" fontId="12" fillId="14" borderId="95" xfId="0" applyNumberFormat="1" applyFont="1" applyFill="1" applyBorder="1"/>
    <xf numFmtId="4" fontId="33" fillId="0" borderId="90" xfId="0" applyNumberFormat="1" applyFont="1" applyBorder="1" applyProtection="1">
      <protection locked="0"/>
    </xf>
    <xf numFmtId="4" fontId="33" fillId="3" borderId="8" xfId="0" applyNumberFormat="1" applyFont="1" applyFill="1" applyBorder="1" applyProtection="1">
      <protection locked="0"/>
    </xf>
    <xf numFmtId="165" fontId="22" fillId="0" borderId="32" xfId="0" applyNumberFormat="1" applyFont="1" applyBorder="1"/>
    <xf numFmtId="0" fontId="23" fillId="5" borderId="85" xfId="0" applyFont="1" applyFill="1" applyBorder="1" applyAlignment="1">
      <alignment horizontal="center" vertical="center" wrapText="1"/>
    </xf>
    <xf numFmtId="0" fontId="23" fillId="5" borderId="96" xfId="0" applyFont="1" applyFill="1" applyBorder="1" applyAlignment="1">
      <alignment horizontal="center" vertical="center" wrapText="1"/>
    </xf>
    <xf numFmtId="4" fontId="33" fillId="0" borderId="98" xfId="0" applyNumberFormat="1" applyFont="1" applyBorder="1" applyProtection="1">
      <protection locked="0"/>
    </xf>
    <xf numFmtId="4" fontId="33" fillId="3" borderId="86" xfId="0" applyNumberFormat="1" applyFont="1" applyFill="1" applyBorder="1" applyProtection="1">
      <protection locked="0"/>
    </xf>
    <xf numFmtId="0" fontId="20" fillId="9" borderId="8" xfId="3" applyFont="1" applyBorder="1" applyAlignment="1" applyProtection="1">
      <protection locked="0"/>
    </xf>
    <xf numFmtId="0" fontId="35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7" fillId="0" borderId="0" xfId="5" applyFont="1" applyAlignment="1" applyProtection="1">
      <protection locked="0"/>
    </xf>
    <xf numFmtId="0" fontId="0" fillId="0" borderId="0" xfId="0" applyBorder="1"/>
    <xf numFmtId="4" fontId="11" fillId="0" borderId="0" xfId="0" applyNumberFormat="1" applyFont="1" applyBorder="1" applyAlignment="1">
      <alignment horizontal="left" vertical="top"/>
    </xf>
    <xf numFmtId="4" fontId="15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4" fillId="0" borderId="0" xfId="0" applyFont="1" applyBorder="1"/>
    <xf numFmtId="3" fontId="15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0" fontId="4" fillId="0" borderId="0" xfId="0" applyFont="1" applyAlignment="1"/>
    <xf numFmtId="0" fontId="4" fillId="0" borderId="0" xfId="0" applyFont="1" applyBorder="1"/>
    <xf numFmtId="0" fontId="0" fillId="0" borderId="16" xfId="0" applyBorder="1"/>
    <xf numFmtId="0" fontId="0" fillId="0" borderId="14" xfId="0" applyBorder="1"/>
    <xf numFmtId="167" fontId="4" fillId="0" borderId="73" xfId="0" applyNumberFormat="1" applyFont="1" applyBorder="1"/>
    <xf numFmtId="0" fontId="4" fillId="0" borderId="0" xfId="0" applyFont="1" applyBorder="1" applyAlignment="1">
      <alignment horizontal="left"/>
    </xf>
    <xf numFmtId="0" fontId="37" fillId="0" borderId="0" xfId="6" applyFont="1"/>
    <xf numFmtId="0" fontId="38" fillId="0" borderId="0" xfId="0" applyFont="1"/>
    <xf numFmtId="0" fontId="0" fillId="14" borderId="41" xfId="0" applyFill="1" applyBorder="1"/>
    <xf numFmtId="0" fontId="0" fillId="14" borderId="3" xfId="0" applyFill="1" applyBorder="1"/>
    <xf numFmtId="0" fontId="0" fillId="14" borderId="86" xfId="0" applyFill="1" applyBorder="1"/>
    <xf numFmtId="0" fontId="10" fillId="0" borderId="0" xfId="0" applyFont="1" applyAlignment="1">
      <alignment horizontal="right"/>
    </xf>
    <xf numFmtId="2" fontId="4" fillId="0" borderId="0" xfId="0" quotePrefix="1" applyNumberFormat="1" applyFont="1" applyAlignment="1">
      <alignment horizontal="right"/>
    </xf>
    <xf numFmtId="0" fontId="30" fillId="0" borderId="0" xfId="0" applyFont="1" applyAlignment="1">
      <alignment horizontal="right"/>
    </xf>
    <xf numFmtId="168" fontId="33" fillId="0" borderId="10" xfId="0" applyNumberFormat="1" applyFont="1" applyBorder="1" applyProtection="1">
      <protection locked="0"/>
    </xf>
    <xf numFmtId="20" fontId="33" fillId="0" borderId="99" xfId="0" applyNumberFormat="1" applyFont="1" applyBorder="1" applyProtection="1">
      <protection locked="0"/>
    </xf>
    <xf numFmtId="20" fontId="33" fillId="3" borderId="102" xfId="0" applyNumberFormat="1" applyFont="1" applyFill="1" applyBorder="1" applyProtection="1">
      <protection locked="0"/>
    </xf>
    <xf numFmtId="168" fontId="33" fillId="3" borderId="103" xfId="0" applyNumberFormat="1" applyFont="1" applyFill="1" applyBorder="1" applyProtection="1">
      <protection locked="0"/>
    </xf>
    <xf numFmtId="4" fontId="33" fillId="3" borderId="106" xfId="0" applyNumberFormat="1" applyFont="1" applyFill="1" applyBorder="1" applyProtection="1">
      <protection locked="0"/>
    </xf>
    <xf numFmtId="4" fontId="33" fillId="3" borderId="107" xfId="0" applyNumberFormat="1" applyFont="1" applyFill="1" applyBorder="1" applyProtection="1">
      <protection locked="0"/>
    </xf>
    <xf numFmtId="4" fontId="33" fillId="3" borderId="110" xfId="0" applyNumberFormat="1" applyFont="1" applyFill="1" applyBorder="1" applyProtection="1">
      <protection locked="0"/>
    </xf>
    <xf numFmtId="4" fontId="33" fillId="0" borderId="112" xfId="0" applyNumberFormat="1" applyFont="1" applyBorder="1" applyProtection="1">
      <protection locked="0"/>
    </xf>
    <xf numFmtId="4" fontId="33" fillId="3" borderId="13" xfId="0" applyNumberFormat="1" applyFont="1" applyFill="1" applyBorder="1" applyProtection="1">
      <protection locked="0"/>
    </xf>
    <xf numFmtId="4" fontId="33" fillId="3" borderId="114" xfId="0" applyNumberFormat="1" applyFont="1" applyFill="1" applyBorder="1" applyProtection="1">
      <protection locked="0"/>
    </xf>
    <xf numFmtId="4" fontId="33" fillId="3" borderId="111" xfId="0" applyNumberFormat="1" applyFont="1" applyFill="1" applyBorder="1" applyProtection="1">
      <protection locked="0"/>
    </xf>
    <xf numFmtId="0" fontId="20" fillId="9" borderId="21" xfId="3" applyFont="1" applyBorder="1" applyAlignment="1" applyProtection="1"/>
    <xf numFmtId="0" fontId="0" fillId="9" borderId="21" xfId="3" applyFont="1" applyBorder="1" applyAlignment="1" applyProtection="1"/>
    <xf numFmtId="0" fontId="0" fillId="9" borderId="9" xfId="3" applyFont="1" applyBorder="1" applyAlignment="1" applyProtection="1"/>
    <xf numFmtId="0" fontId="21" fillId="5" borderId="97" xfId="0" quotePrefix="1" applyFont="1" applyFill="1" applyBorder="1" applyAlignment="1">
      <alignment horizontal="center" vertical="center" wrapText="1"/>
    </xf>
    <xf numFmtId="0" fontId="21" fillId="5" borderId="91" xfId="0" quotePrefix="1" applyFont="1" applyFill="1" applyBorder="1" applyAlignment="1">
      <alignment horizontal="center" vertical="center" wrapText="1"/>
    </xf>
    <xf numFmtId="2" fontId="4" fillId="0" borderId="0" xfId="0" quotePrefix="1" applyNumberFormat="1" applyFont="1" applyAlignment="1">
      <alignment horizont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/>
    </xf>
    <xf numFmtId="0" fontId="4" fillId="0" borderId="73" xfId="0" applyFont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49" fontId="19" fillId="9" borderId="24" xfId="3" applyNumberFormat="1" applyFont="1" applyBorder="1" applyAlignment="1" applyProtection="1">
      <alignment horizontal="center" vertical="center"/>
      <protection locked="0"/>
    </xf>
    <xf numFmtId="49" fontId="19" fillId="9" borderId="21" xfId="3" applyNumberFormat="1" applyFont="1" applyBorder="1" applyAlignment="1" applyProtection="1">
      <alignment horizontal="center" vertical="center"/>
      <protection locked="0"/>
    </xf>
    <xf numFmtId="49" fontId="19" fillId="9" borderId="23" xfId="3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14" fontId="22" fillId="2" borderId="6" xfId="0" applyNumberFormat="1" applyFont="1" applyFill="1" applyBorder="1" applyAlignment="1">
      <alignment horizontal="center" textRotation="180"/>
    </xf>
    <xf numFmtId="14" fontId="22" fillId="2" borderId="20" xfId="0" applyNumberFormat="1" applyFont="1" applyFill="1" applyBorder="1" applyAlignment="1">
      <alignment horizontal="center" textRotation="180"/>
    </xf>
    <xf numFmtId="14" fontId="22" fillId="2" borderId="22" xfId="0" applyNumberFormat="1" applyFont="1" applyFill="1" applyBorder="1" applyAlignment="1">
      <alignment horizontal="center" textRotation="180"/>
    </xf>
    <xf numFmtId="14" fontId="22" fillId="2" borderId="7" xfId="0" applyNumberFormat="1" applyFont="1" applyFill="1" applyBorder="1" applyAlignment="1">
      <alignment horizontal="center" textRotation="180"/>
    </xf>
    <xf numFmtId="14" fontId="22" fillId="2" borderId="8" xfId="0" applyNumberFormat="1" applyFont="1" applyFill="1" applyBorder="1" applyAlignment="1">
      <alignment horizontal="center" textRotation="180"/>
    </xf>
    <xf numFmtId="14" fontId="22" fillId="2" borderId="9" xfId="0" applyNumberFormat="1" applyFont="1" applyFill="1" applyBorder="1" applyAlignment="1">
      <alignment horizontal="center" textRotation="180"/>
    </xf>
    <xf numFmtId="4" fontId="11" fillId="13" borderId="6" xfId="0" applyNumberFormat="1" applyFont="1" applyFill="1" applyBorder="1" applyAlignment="1">
      <alignment horizontal="left" vertical="top"/>
    </xf>
    <xf numFmtId="4" fontId="11" fillId="13" borderId="19" xfId="0" applyNumberFormat="1" applyFont="1" applyFill="1" applyBorder="1" applyAlignment="1">
      <alignment horizontal="left" vertical="top"/>
    </xf>
    <xf numFmtId="4" fontId="11" fillId="13" borderId="20" xfId="0" applyNumberFormat="1" applyFont="1" applyFill="1" applyBorder="1" applyAlignment="1">
      <alignment horizontal="left" vertical="top"/>
    </xf>
    <xf numFmtId="4" fontId="15" fillId="13" borderId="8" xfId="0" applyNumberFormat="1" applyFont="1" applyFill="1" applyBorder="1" applyAlignment="1">
      <alignment horizontal="center"/>
    </xf>
    <xf numFmtId="4" fontId="15" fillId="13" borderId="21" xfId="0" applyNumberFormat="1" applyFont="1" applyFill="1" applyBorder="1" applyAlignment="1">
      <alignment horizontal="center"/>
    </xf>
    <xf numFmtId="4" fontId="15" fillId="13" borderId="9" xfId="0" applyNumberFormat="1" applyFont="1" applyFill="1" applyBorder="1" applyAlignment="1">
      <alignment horizontal="center"/>
    </xf>
    <xf numFmtId="1" fontId="0" fillId="9" borderId="37" xfId="3" applyNumberFormat="1" applyFont="1" applyBorder="1" applyAlignment="1" applyProtection="1">
      <alignment horizontal="center"/>
      <protection locked="0"/>
    </xf>
    <xf numFmtId="1" fontId="0" fillId="9" borderId="46" xfId="3" applyNumberFormat="1" applyFont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5" fontId="33" fillId="14" borderId="47" xfId="0" applyNumberFormat="1" applyFont="1" applyFill="1" applyBorder="1" applyAlignment="1">
      <alignment horizontal="center"/>
    </xf>
    <xf numFmtId="165" fontId="33" fillId="14" borderId="75" xfId="0" applyNumberFormat="1" applyFont="1" applyFill="1" applyBorder="1" applyAlignment="1">
      <alignment horizontal="center"/>
    </xf>
    <xf numFmtId="4" fontId="33" fillId="3" borderId="51" xfId="0" applyNumberFormat="1" applyFont="1" applyFill="1" applyBorder="1" applyAlignment="1" applyProtection="1">
      <alignment horizontal="center"/>
      <protection locked="0"/>
    </xf>
    <xf numFmtId="4" fontId="33" fillId="3" borderId="52" xfId="0" applyNumberFormat="1" applyFont="1" applyFill="1" applyBorder="1" applyAlignment="1" applyProtection="1">
      <alignment horizontal="center"/>
      <protection locked="0"/>
    </xf>
    <xf numFmtId="165" fontId="22" fillId="0" borderId="32" xfId="0" applyNumberFormat="1" applyFont="1" applyBorder="1" applyAlignment="1">
      <alignment horizontal="center"/>
    </xf>
    <xf numFmtId="165" fontId="22" fillId="0" borderId="53" xfId="0" applyNumberFormat="1" applyFont="1" applyBorder="1" applyAlignment="1">
      <alignment horizontal="center"/>
    </xf>
    <xf numFmtId="1" fontId="0" fillId="9" borderId="36" xfId="3" applyNumberFormat="1" applyFont="1" applyBorder="1" applyAlignment="1" applyProtection="1">
      <alignment horizontal="center"/>
      <protection locked="0"/>
    </xf>
    <xf numFmtId="1" fontId="0" fillId="9" borderId="45" xfId="3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1" fontId="4" fillId="9" borderId="37" xfId="3" applyNumberFormat="1" applyFont="1" applyBorder="1" applyAlignment="1">
      <alignment horizontal="center"/>
    </xf>
    <xf numFmtId="1" fontId="4" fillId="9" borderId="46" xfId="3" applyNumberFormat="1" applyFont="1" applyBorder="1" applyAlignment="1">
      <alignment horizontal="center"/>
    </xf>
    <xf numFmtId="164" fontId="0" fillId="9" borderId="8" xfId="3" applyNumberFormat="1" applyFont="1" applyBorder="1" applyAlignment="1" applyProtection="1">
      <alignment horizontal="left"/>
      <protection locked="0"/>
    </xf>
    <xf numFmtId="164" fontId="0" fillId="9" borderId="21" xfId="3" applyNumberFormat="1" applyFont="1" applyBorder="1" applyAlignment="1" applyProtection="1">
      <alignment horizontal="left"/>
      <protection locked="0"/>
    </xf>
    <xf numFmtId="164" fontId="0" fillId="9" borderId="9" xfId="3" applyNumberFormat="1" applyFont="1" applyBorder="1" applyAlignment="1" applyProtection="1">
      <alignment horizontal="left"/>
      <protection locked="0"/>
    </xf>
    <xf numFmtId="0" fontId="0" fillId="9" borderId="8" xfId="3" applyFont="1" applyBorder="1" applyAlignment="1" applyProtection="1">
      <alignment horizontal="left"/>
      <protection locked="0"/>
    </xf>
    <xf numFmtId="0" fontId="0" fillId="9" borderId="21" xfId="3" applyFont="1" applyBorder="1" applyAlignment="1" applyProtection="1">
      <alignment horizontal="left"/>
      <protection locked="0"/>
    </xf>
    <xf numFmtId="0" fontId="0" fillId="9" borderId="9" xfId="3" applyFon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21" fillId="2" borderId="48" xfId="0" applyFont="1" applyFill="1" applyBorder="1" applyAlignment="1">
      <alignment horizontal="center" vertical="center" wrapText="1" readingOrder="1"/>
    </xf>
    <xf numFmtId="0" fontId="21" fillId="2" borderId="19" xfId="0" applyFont="1" applyFill="1" applyBorder="1" applyAlignment="1">
      <alignment horizontal="center" vertical="center" wrapText="1" readingOrder="1"/>
    </xf>
    <xf numFmtId="0" fontId="21" fillId="2" borderId="49" xfId="0" applyFont="1" applyFill="1" applyBorder="1" applyAlignment="1">
      <alignment horizontal="center" vertical="center" wrapText="1" readingOrder="1"/>
    </xf>
    <xf numFmtId="0" fontId="21" fillId="2" borderId="21" xfId="0" applyFont="1" applyFill="1" applyBorder="1" applyAlignment="1">
      <alignment horizontal="center" vertical="center" wrapText="1" readingOrder="1"/>
    </xf>
    <xf numFmtId="165" fontId="33" fillId="14" borderId="50" xfId="0" applyNumberFormat="1" applyFont="1" applyFill="1" applyBorder="1" applyAlignment="1">
      <alignment horizontal="center"/>
    </xf>
    <xf numFmtId="165" fontId="33" fillId="14" borderId="74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 wrapText="1"/>
    </xf>
    <xf numFmtId="4" fontId="33" fillId="0" borderId="54" xfId="0" applyNumberFormat="1" applyFont="1" applyBorder="1" applyAlignment="1" applyProtection="1">
      <alignment horizontal="center"/>
      <protection locked="0"/>
    </xf>
    <xf numFmtId="4" fontId="33" fillId="0" borderId="55" xfId="0" applyNumberFormat="1" applyFont="1" applyBorder="1" applyAlignment="1" applyProtection="1">
      <alignment horizont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0" fontId="23" fillId="2" borderId="90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left" vertical="top" wrapText="1"/>
    </xf>
    <xf numFmtId="0" fontId="11" fillId="13" borderId="19" xfId="0" applyFont="1" applyFill="1" applyBorder="1" applyAlignment="1">
      <alignment horizontal="left" vertical="top" wrapText="1"/>
    </xf>
    <xf numFmtId="0" fontId="11" fillId="13" borderId="20" xfId="0" applyFont="1" applyFill="1" applyBorder="1" applyAlignment="1">
      <alignment horizontal="left" vertical="top" wrapText="1"/>
    </xf>
    <xf numFmtId="0" fontId="21" fillId="17" borderId="80" xfId="0" applyFont="1" applyFill="1" applyBorder="1" applyAlignment="1">
      <alignment horizontal="center" vertical="center" wrapText="1"/>
    </xf>
    <xf numFmtId="0" fontId="21" fillId="17" borderId="81" xfId="0" applyFont="1" applyFill="1" applyBorder="1" applyAlignment="1">
      <alignment horizontal="center" vertical="center" wrapText="1"/>
    </xf>
    <xf numFmtId="4" fontId="33" fillId="15" borderId="82" xfId="0" applyNumberFormat="1" applyFont="1" applyFill="1" applyBorder="1" applyAlignment="1" applyProtection="1">
      <alignment horizontal="center"/>
      <protection locked="0"/>
    </xf>
    <xf numFmtId="4" fontId="33" fillId="15" borderId="83" xfId="0" applyNumberFormat="1" applyFont="1" applyFill="1" applyBorder="1" applyAlignment="1" applyProtection="1">
      <alignment horizontal="center"/>
      <protection locked="0"/>
    </xf>
    <xf numFmtId="165" fontId="22" fillId="15" borderId="57" xfId="0" applyNumberFormat="1" applyFont="1" applyFill="1" applyBorder="1" applyAlignment="1">
      <alignment horizontal="center"/>
    </xf>
    <xf numFmtId="165" fontId="22" fillId="15" borderId="53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4" fontId="33" fillId="16" borderId="80" xfId="0" applyNumberFormat="1" applyFont="1" applyFill="1" applyBorder="1" applyAlignment="1" applyProtection="1">
      <alignment horizontal="center"/>
      <protection locked="0"/>
    </xf>
    <xf numFmtId="4" fontId="33" fillId="16" borderId="8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7" fillId="14" borderId="6" xfId="4" applyNumberFormat="1" applyFont="1" applyFill="1" applyBorder="1" applyAlignment="1">
      <alignment horizontal="center" vertical="center"/>
    </xf>
    <xf numFmtId="4" fontId="17" fillId="14" borderId="19" xfId="4" applyNumberFormat="1" applyFont="1" applyFill="1" applyBorder="1" applyAlignment="1">
      <alignment horizontal="center" vertical="center"/>
    </xf>
    <xf numFmtId="4" fontId="17" fillId="14" borderId="20" xfId="4" applyNumberFormat="1" applyFont="1" applyFill="1" applyBorder="1" applyAlignment="1">
      <alignment horizontal="center" vertical="center"/>
    </xf>
    <xf numFmtId="4" fontId="17" fillId="14" borderId="8" xfId="4" applyNumberFormat="1" applyFont="1" applyFill="1" applyBorder="1" applyAlignment="1">
      <alignment horizontal="center" vertical="center"/>
    </xf>
    <xf numFmtId="4" fontId="17" fillId="14" borderId="21" xfId="4" applyNumberFormat="1" applyFont="1" applyFill="1" applyBorder="1" applyAlignment="1">
      <alignment horizontal="center" vertical="center"/>
    </xf>
    <xf numFmtId="4" fontId="17" fillId="14" borderId="9" xfId="4" applyNumberFormat="1" applyFont="1" applyFill="1" applyBorder="1" applyAlignment="1">
      <alignment horizontal="center" vertical="center"/>
    </xf>
    <xf numFmtId="3" fontId="15" fillId="13" borderId="8" xfId="0" applyNumberFormat="1" applyFont="1" applyFill="1" applyBorder="1" applyAlignment="1">
      <alignment horizontal="center" wrapText="1"/>
    </xf>
    <xf numFmtId="3" fontId="15" fillId="13" borderId="21" xfId="0" applyNumberFormat="1" applyFont="1" applyFill="1" applyBorder="1" applyAlignment="1">
      <alignment horizontal="center" wrapText="1"/>
    </xf>
    <xf numFmtId="3" fontId="15" fillId="13" borderId="9" xfId="0" applyNumberFormat="1" applyFont="1" applyFill="1" applyBorder="1" applyAlignment="1">
      <alignment horizontal="center" wrapText="1"/>
    </xf>
    <xf numFmtId="4" fontId="15" fillId="14" borderId="8" xfId="1" applyNumberFormat="1" applyFont="1" applyFill="1" applyBorder="1" applyAlignment="1">
      <alignment horizontal="center"/>
    </xf>
    <xf numFmtId="4" fontId="15" fillId="14" borderId="21" xfId="1" applyNumberFormat="1" applyFont="1" applyFill="1" applyBorder="1" applyAlignment="1">
      <alignment horizontal="center"/>
    </xf>
    <xf numFmtId="4" fontId="15" fillId="14" borderId="9" xfId="1" applyNumberFormat="1" applyFont="1" applyFill="1" applyBorder="1" applyAlignment="1">
      <alignment horizontal="center"/>
    </xf>
    <xf numFmtId="4" fontId="15" fillId="13" borderId="8" xfId="0" applyNumberFormat="1" applyFont="1" applyFill="1" applyBorder="1" applyAlignment="1">
      <alignment horizontal="center" wrapText="1"/>
    </xf>
    <xf numFmtId="4" fontId="15" fillId="13" borderId="21" xfId="0" applyNumberFormat="1" applyFont="1" applyFill="1" applyBorder="1" applyAlignment="1">
      <alignment horizontal="center" wrapText="1"/>
    </xf>
    <xf numFmtId="4" fontId="15" fillId="13" borderId="9" xfId="0" applyNumberFormat="1" applyFont="1" applyFill="1" applyBorder="1" applyAlignment="1">
      <alignment horizontal="center" wrapText="1"/>
    </xf>
    <xf numFmtId="0" fontId="13" fillId="0" borderId="4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20" fontId="4" fillId="0" borderId="73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165" fontId="33" fillId="14" borderId="104" xfId="0" applyNumberFormat="1" applyFont="1" applyFill="1" applyBorder="1" applyAlignment="1">
      <alignment horizontal="center"/>
    </xf>
    <xf numFmtId="165" fontId="33" fillId="14" borderId="105" xfId="0" applyNumberFormat="1" applyFont="1" applyFill="1" applyBorder="1" applyAlignment="1">
      <alignment horizontal="center"/>
    </xf>
    <xf numFmtId="4" fontId="33" fillId="3" borderId="108" xfId="0" applyNumberFormat="1" applyFont="1" applyFill="1" applyBorder="1" applyAlignment="1" applyProtection="1">
      <alignment horizontal="center"/>
      <protection locked="0"/>
    </xf>
    <xf numFmtId="4" fontId="33" fillId="3" borderId="109" xfId="0" applyNumberFormat="1" applyFont="1" applyFill="1" applyBorder="1" applyAlignment="1" applyProtection="1">
      <alignment horizontal="center"/>
      <protection locked="0"/>
    </xf>
    <xf numFmtId="4" fontId="33" fillId="16" borderId="71" xfId="0" applyNumberFormat="1" applyFont="1" applyFill="1" applyBorder="1" applyAlignment="1" applyProtection="1">
      <alignment horizontal="center"/>
      <protection locked="0"/>
    </xf>
    <xf numFmtId="4" fontId="33" fillId="16" borderId="113" xfId="0" applyNumberFormat="1" applyFont="1" applyFill="1" applyBorder="1" applyAlignment="1" applyProtection="1">
      <alignment horizontal="center"/>
      <protection locked="0"/>
    </xf>
    <xf numFmtId="0" fontId="37" fillId="0" borderId="0" xfId="6" applyFont="1" applyAlignment="1">
      <alignment horizontal="left" wrapText="1"/>
    </xf>
    <xf numFmtId="4" fontId="14" fillId="11" borderId="62" xfId="0" applyNumberFormat="1" applyFont="1" applyFill="1" applyBorder="1" applyAlignment="1">
      <alignment horizontal="center" vertical="center"/>
    </xf>
    <xf numFmtId="4" fontId="14" fillId="11" borderId="64" xfId="0" applyNumberFormat="1" applyFont="1" applyFill="1" applyBorder="1" applyAlignment="1">
      <alignment horizontal="center" vertical="center"/>
    </xf>
    <xf numFmtId="4" fontId="14" fillId="11" borderId="0" xfId="0" applyNumberFormat="1" applyFont="1" applyFill="1" applyBorder="1" applyAlignment="1">
      <alignment horizontal="center" vertical="center"/>
    </xf>
    <xf numFmtId="4" fontId="14" fillId="11" borderId="65" xfId="0" applyNumberFormat="1" applyFont="1" applyFill="1" applyBorder="1" applyAlignment="1">
      <alignment horizontal="center" vertical="center"/>
    </xf>
    <xf numFmtId="4" fontId="14" fillId="11" borderId="67" xfId="0" applyNumberFormat="1" applyFont="1" applyFill="1" applyBorder="1" applyAlignment="1">
      <alignment horizontal="center" vertical="center"/>
    </xf>
    <xf numFmtId="4" fontId="14" fillId="11" borderId="68" xfId="0" applyNumberFormat="1" applyFont="1" applyFill="1" applyBorder="1" applyAlignment="1">
      <alignment horizontal="center" vertical="center"/>
    </xf>
    <xf numFmtId="0" fontId="6" fillId="9" borderId="1" xfId="3" applyBorder="1" applyAlignment="1" applyProtection="1">
      <alignment horizontal="left" vertical="top"/>
      <protection locked="0"/>
    </xf>
    <xf numFmtId="0" fontId="6" fillId="9" borderId="27" xfId="3" applyBorder="1" applyAlignment="1" applyProtection="1">
      <alignment horizontal="left" vertical="top"/>
      <protection locked="0"/>
    </xf>
    <xf numFmtId="0" fontId="6" fillId="9" borderId="2" xfId="3" applyBorder="1" applyAlignment="1" applyProtection="1">
      <alignment horizontal="left" vertical="top"/>
      <protection locked="0"/>
    </xf>
    <xf numFmtId="4" fontId="17" fillId="9" borderId="6" xfId="3" applyNumberFormat="1" applyFont="1" applyBorder="1" applyAlignment="1" applyProtection="1">
      <alignment horizontal="center" vertical="center"/>
      <protection locked="0"/>
    </xf>
    <xf numFmtId="4" fontId="17" fillId="9" borderId="19" xfId="3" applyNumberFormat="1" applyFont="1" applyBorder="1" applyAlignment="1" applyProtection="1">
      <alignment horizontal="center" vertical="center"/>
      <protection locked="0"/>
    </xf>
    <xf numFmtId="4" fontId="17" fillId="9" borderId="20" xfId="3" applyNumberFormat="1" applyFont="1" applyBorder="1" applyAlignment="1" applyProtection="1">
      <alignment horizontal="center" vertical="center"/>
      <protection locked="0"/>
    </xf>
    <xf numFmtId="4" fontId="17" fillId="9" borderId="8" xfId="3" applyNumberFormat="1" applyFont="1" applyBorder="1" applyAlignment="1" applyProtection="1">
      <alignment horizontal="center" vertical="center"/>
      <protection locked="0"/>
    </xf>
    <xf numFmtId="4" fontId="17" fillId="9" borderId="21" xfId="3" applyNumberFormat="1" applyFont="1" applyBorder="1" applyAlignment="1" applyProtection="1">
      <alignment horizontal="center" vertical="center"/>
      <protection locked="0"/>
    </xf>
    <xf numFmtId="4" fontId="17" fillId="9" borderId="9" xfId="3" applyNumberFormat="1" applyFont="1" applyBorder="1" applyAlignment="1" applyProtection="1">
      <alignment horizontal="center" vertical="center"/>
      <protection locked="0"/>
    </xf>
    <xf numFmtId="0" fontId="25" fillId="11" borderId="63" xfId="0" applyFont="1" applyFill="1" applyBorder="1" applyAlignment="1">
      <alignment horizontal="center" vertical="center" wrapText="1"/>
    </xf>
    <xf numFmtId="0" fontId="25" fillId="11" borderId="62" xfId="0" applyFont="1" applyFill="1" applyBorder="1" applyAlignment="1">
      <alignment horizontal="center" vertical="center" wrapText="1"/>
    </xf>
    <xf numFmtId="0" fontId="25" fillId="11" borderId="61" xfId="0" applyFont="1" applyFill="1" applyBorder="1" applyAlignment="1">
      <alignment horizontal="center" vertical="center" wrapText="1"/>
    </xf>
    <xf numFmtId="0" fontId="25" fillId="11" borderId="0" xfId="0" applyFont="1" applyFill="1" applyBorder="1" applyAlignment="1">
      <alignment horizontal="center" vertical="center" wrapText="1"/>
    </xf>
    <xf numFmtId="0" fontId="25" fillId="11" borderId="66" xfId="0" applyFont="1" applyFill="1" applyBorder="1" applyAlignment="1">
      <alignment horizontal="center" vertical="center" wrapText="1"/>
    </xf>
    <xf numFmtId="0" fontId="25" fillId="11" borderId="6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4" fillId="9" borderId="36" xfId="3" applyNumberFormat="1" applyFont="1" applyBorder="1" applyAlignment="1">
      <alignment horizontal="center"/>
    </xf>
    <xf numFmtId="1" fontId="4" fillId="9" borderId="45" xfId="3" applyNumberFormat="1" applyFont="1" applyBorder="1" applyAlignment="1">
      <alignment horizontal="center"/>
    </xf>
    <xf numFmtId="0" fontId="21" fillId="2" borderId="4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68" fontId="12" fillId="0" borderId="92" xfId="0" applyNumberFormat="1" applyFont="1" applyBorder="1" applyAlignment="1" applyProtection="1">
      <alignment horizontal="center"/>
      <protection locked="0"/>
    </xf>
    <xf numFmtId="168" fontId="12" fillId="0" borderId="93" xfId="0" applyNumberFormat="1" applyFont="1" applyBorder="1" applyAlignment="1" applyProtection="1">
      <alignment horizontal="center"/>
      <protection locked="0"/>
    </xf>
    <xf numFmtId="168" fontId="12" fillId="3" borderId="49" xfId="0" applyNumberFormat="1" applyFont="1" applyFill="1" applyBorder="1" applyAlignment="1" applyProtection="1">
      <alignment horizontal="center"/>
      <protection locked="0"/>
    </xf>
    <xf numFmtId="168" fontId="12" fillId="3" borderId="21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65" fontId="33" fillId="14" borderId="100" xfId="0" applyNumberFormat="1" applyFont="1" applyFill="1" applyBorder="1" applyAlignment="1">
      <alignment horizontal="center"/>
    </xf>
    <xf numFmtId="165" fontId="33" fillId="14" borderId="101" xfId="0" applyNumberFormat="1" applyFont="1" applyFill="1" applyBorder="1" applyAlignment="1">
      <alignment horizontal="center"/>
    </xf>
    <xf numFmtId="4" fontId="33" fillId="15" borderId="12" xfId="0" applyNumberFormat="1" applyFont="1" applyFill="1" applyBorder="1" applyAlignment="1" applyProtection="1">
      <alignment horizontal="center"/>
      <protection locked="0"/>
    </xf>
    <xf numFmtId="4" fontId="33" fillId="15" borderId="89" xfId="0" applyNumberFormat="1" applyFont="1" applyFill="1" applyBorder="1" applyAlignment="1" applyProtection="1">
      <alignment horizontal="center"/>
      <protection locked="0"/>
    </xf>
    <xf numFmtId="3" fontId="12" fillId="0" borderId="40" xfId="0" applyNumberFormat="1" applyFont="1" applyBorder="1" applyAlignment="1" applyProtection="1">
      <alignment horizontal="center"/>
      <protection locked="0"/>
    </xf>
    <xf numFmtId="3" fontId="12" fillId="0" borderId="56" xfId="0" applyNumberFormat="1" applyFont="1" applyBorder="1" applyAlignment="1" applyProtection="1">
      <alignment horizontal="center"/>
      <protection locked="0"/>
    </xf>
    <xf numFmtId="0" fontId="4" fillId="0" borderId="4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12" fillId="4" borderId="13" xfId="0" applyNumberFormat="1" applyFont="1" applyFill="1" applyBorder="1" applyAlignment="1" applyProtection="1">
      <alignment horizontal="center"/>
      <protection locked="0"/>
    </xf>
    <xf numFmtId="3" fontId="12" fillId="4" borderId="87" xfId="0" applyNumberFormat="1" applyFont="1" applyFill="1" applyBorder="1" applyAlignment="1" applyProtection="1">
      <alignment horizontal="center"/>
      <protection locked="0"/>
    </xf>
    <xf numFmtId="3" fontId="12" fillId="0" borderId="13" xfId="0" applyNumberFormat="1" applyFont="1" applyBorder="1" applyAlignment="1" applyProtection="1">
      <alignment horizontal="center"/>
      <protection locked="0"/>
    </xf>
    <xf numFmtId="3" fontId="12" fillId="0" borderId="87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3" fontId="12" fillId="3" borderId="13" xfId="0" applyNumberFormat="1" applyFont="1" applyFill="1" applyBorder="1" applyAlignment="1" applyProtection="1">
      <alignment horizontal="center"/>
      <protection locked="0"/>
    </xf>
    <xf numFmtId="3" fontId="12" fillId="3" borderId="87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3" fontId="12" fillId="4" borderId="58" xfId="0" applyNumberFormat="1" applyFont="1" applyFill="1" applyBorder="1" applyAlignment="1" applyProtection="1">
      <alignment horizontal="center"/>
      <protection locked="0"/>
    </xf>
    <xf numFmtId="3" fontId="12" fillId="4" borderId="59" xfId="0" applyNumberFormat="1" applyFont="1" applyFill="1" applyBorder="1" applyAlignment="1" applyProtection="1">
      <alignment horizontal="center"/>
      <protection locked="0"/>
    </xf>
  </cellXfs>
  <cellStyles count="7">
    <cellStyle name="40 % - Dekorfärg2" xfId="3" builtinId="35"/>
    <cellStyle name="60 % - Dekorfärg3" xfId="4" builtinId="40"/>
    <cellStyle name="Beräkning" xfId="1" builtinId="22"/>
    <cellStyle name="Hyperlink" xfId="5" xr:uid="{00000000-000B-0000-0000-000008000000}"/>
    <cellStyle name="Hyperlänk" xfId="6" builtinId="8"/>
    <cellStyle name="Kontrollcell" xfId="2" builtinId="23"/>
    <cellStyle name="Normal" xfId="0" builtinId="0"/>
  </cellStyles>
  <dxfs count="12">
    <dxf>
      <font>
        <b val="0"/>
        <condense val="0"/>
        <extend val="0"/>
        <color indexed="45"/>
      </font>
    </dxf>
    <dxf>
      <font>
        <b/>
        <i val="0"/>
        <color theme="0" tint="-0.2499465926084170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condense val="0"/>
        <extend val="0"/>
        <color indexed="45"/>
      </font>
    </dxf>
    <dxf>
      <font>
        <strike val="0"/>
        <outline val="0"/>
        <shadow val="0"/>
        <u val="none"/>
        <name val="Calibri"/>
        <family val="2"/>
        <scheme val="minor"/>
      </font>
    </dxf>
    <dxf>
      <font>
        <strike val="0"/>
        <outline val="0"/>
        <shadow val="0"/>
        <u val="none"/>
        <name val="Calibri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Calibri"/>
        <family val="2"/>
        <scheme val="minor"/>
      </font>
    </dxf>
    <dxf>
      <border outline="0">
        <bottom style="medium">
          <color indexed="8"/>
        </bottom>
      </border>
    </dxf>
    <dxf>
      <font>
        <strike val="0"/>
        <outline val="0"/>
        <shadow val="0"/>
        <u val="none"/>
        <name val="Calibri"/>
        <family val="2"/>
        <scheme val="minor"/>
      </font>
      <numFmt numFmtId="166" formatCode="0;\-0;;@"/>
      <fill>
        <patternFill patternType="solid">
          <fgColor indexed="26"/>
          <bgColor indexed="43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/>
        <bottom/>
      </border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$I$12" fmlaRange="Blad1!$F$19:$F$22" sel="4" val="0"/>
</file>

<file path=xl/ctrlProps/ctrlProp2.xml><?xml version="1.0" encoding="utf-8"?>
<formControlPr xmlns="http://schemas.microsoft.com/office/spreadsheetml/2009/9/main" objectType="Drop" dropStyle="combo" dx="22" fmlaLink="'Blankett för jour och beredskap'!$G$3" fmlaRange="Blad1!$C$18:$C$22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57150</xdr:rowOff>
        </xdr:from>
        <xdr:to>
          <xdr:col>21</xdr:col>
          <xdr:colOff>66675</xdr:colOff>
          <xdr:row>11</xdr:row>
          <xdr:rowOff>304800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19050</xdr:rowOff>
        </xdr:from>
        <xdr:to>
          <xdr:col>11</xdr:col>
          <xdr:colOff>9525</xdr:colOff>
          <xdr:row>3</xdr:row>
          <xdr:rowOff>28575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D51173-9797-4DCC-89F8-B9B7432FF5A3}" name="Tabell1" displayName="Tabell1" ref="F18:G22" totalsRowShown="0" headerRowDxfId="11" dataDxfId="9" headerRowBorderDxfId="10" tableBorderDxfId="8">
  <autoFilter ref="F18:G22" xr:uid="{11D51173-9797-4DCC-89F8-B9B7432FF5A3}"/>
  <tableColumns count="2">
    <tableColumn id="1" xr3:uid="{BB400437-BB29-4D8D-8D13-DBCAA8836A34}" name="Yrkesroll" dataDxfId="7"/>
    <tableColumn id="2" xr3:uid="{B17A52E5-615B-47B0-8580-3BBD93E96BCB}" name="Timpri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skatteverket.se/privat/etjansterochblanketter/blanketterbroschyrer/broschyrer/info/354.4.39f16f103821c58f680007497.html?q=traktamente+och+andra+kostnadsers%C3%A4ttninga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ntranat.regionuppsala.se/min-anstallning/resor-i-tjansten-och-utlagg/resor-och-utlagg/" TargetMode="External"/><Relationship Id="rId1" Type="http://schemas.openxmlformats.org/officeDocument/2006/relationships/hyperlink" Target="https://regionuppsala.se/samverkanswebben/it-service-och-fastighet/leverantorer/fakturera-region-uppsal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ionuppsala.se/samverkanswebben/it-service-och-fastighet/leverantorer/fakturera-region-uppsala/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5F68-2317-4B7F-A41B-1E7015524617}">
  <dimension ref="B1:V137"/>
  <sheetViews>
    <sheetView showGridLines="0" tabSelected="1" view="pageLayout" topLeftCell="A50" zoomScaleNormal="130" workbookViewId="0">
      <selection activeCell="F82" sqref="F82"/>
    </sheetView>
  </sheetViews>
  <sheetFormatPr defaultColWidth="9.140625" defaultRowHeight="15" zeroHeight="1" x14ac:dyDescent="0.25"/>
  <cols>
    <col min="1" max="1" width="1.42578125" customWidth="1"/>
    <col min="2" max="2" width="0.85546875" customWidth="1"/>
    <col min="3" max="4" width="6.5703125" customWidth="1"/>
    <col min="5" max="5" width="6.85546875" customWidth="1"/>
    <col min="6" max="6" width="2.7109375" customWidth="1"/>
    <col min="7" max="7" width="4.7109375" customWidth="1"/>
    <col min="8" max="9" width="7.5703125" customWidth="1"/>
    <col min="10" max="10" width="3" customWidth="1"/>
    <col min="11" max="11" width="4.85546875" customWidth="1"/>
    <col min="12" max="12" width="7.5703125" customWidth="1"/>
    <col min="13" max="14" width="0.7109375" customWidth="1"/>
    <col min="15" max="15" width="7" customWidth="1"/>
    <col min="16" max="16" width="3" customWidth="1"/>
    <col min="17" max="17" width="3.7109375" customWidth="1"/>
    <col min="18" max="19" width="7" customWidth="1"/>
    <col min="20" max="21" width="0.85546875" customWidth="1"/>
    <col min="22" max="22" width="7" customWidth="1"/>
    <col min="23" max="23" width="17.42578125" customWidth="1"/>
    <col min="24" max="24" width="9.140625" customWidth="1"/>
    <col min="25" max="25" width="23.28515625" customWidth="1"/>
    <col min="26" max="26" width="3.28515625" customWidth="1"/>
  </cols>
  <sheetData>
    <row r="1" spans="2:22" ht="18.75" x14ac:dyDescent="0.3">
      <c r="B1" s="30" t="s">
        <v>0</v>
      </c>
      <c r="C1" s="30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2" ht="6" customHeight="1" x14ac:dyDescent="0.3">
      <c r="F2" s="23"/>
      <c r="G2" s="23"/>
      <c r="H2" s="23"/>
      <c r="I2" s="23"/>
      <c r="J2" s="1"/>
      <c r="K2" s="1"/>
      <c r="M2" s="1"/>
      <c r="N2" s="1"/>
      <c r="O2" s="1"/>
      <c r="P2" s="1"/>
      <c r="Q2" s="1"/>
      <c r="R2" s="1"/>
      <c r="S2" s="1"/>
    </row>
    <row r="3" spans="2:22" ht="18.75" x14ac:dyDescent="0.3">
      <c r="E3" s="155" t="s">
        <v>1</v>
      </c>
      <c r="F3" s="94" t="s">
        <v>2</v>
      </c>
      <c r="G3" s="133">
        <v>5</v>
      </c>
      <c r="I3" s="1"/>
      <c r="J3" s="23"/>
      <c r="K3" s="23"/>
      <c r="L3" s="1"/>
      <c r="M3" s="1"/>
      <c r="N3" s="1"/>
      <c r="O3" s="1"/>
      <c r="P3" s="1"/>
      <c r="Q3" s="1"/>
      <c r="R3" s="1"/>
      <c r="S3" s="1"/>
    </row>
    <row r="4" spans="2:22" ht="6" customHeight="1" x14ac:dyDescent="0.25">
      <c r="C4" s="31"/>
      <c r="D4" s="32"/>
      <c r="E4" s="32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2:22" ht="11.25" customHeight="1" x14ac:dyDescent="0.25">
      <c r="C5" s="31"/>
      <c r="D5" s="32"/>
      <c r="E5" s="32"/>
      <c r="F5" s="33"/>
      <c r="G5" s="33"/>
      <c r="H5" s="33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2:22" x14ac:dyDescent="0.25">
      <c r="C6" s="35" t="s">
        <v>3</v>
      </c>
      <c r="D6" s="32"/>
      <c r="E6" s="32"/>
      <c r="F6" s="33"/>
      <c r="G6" s="33"/>
      <c r="H6" s="33"/>
      <c r="I6" s="33"/>
      <c r="J6" s="34"/>
      <c r="K6" s="34"/>
      <c r="L6" s="34"/>
      <c r="M6" s="34"/>
      <c r="N6" s="34"/>
      <c r="O6" s="34"/>
      <c r="P6" s="34"/>
      <c r="Q6" s="34"/>
      <c r="R6" s="34"/>
      <c r="S6" s="34"/>
      <c r="T6" s="32"/>
      <c r="U6" s="32"/>
      <c r="V6" s="32"/>
    </row>
    <row r="7" spans="2:22" x14ac:dyDescent="0.25">
      <c r="C7" s="35" t="s">
        <v>4</v>
      </c>
      <c r="T7" s="32"/>
      <c r="U7" s="32"/>
      <c r="V7" s="32"/>
    </row>
    <row r="8" spans="2:22" ht="5.25" customHeight="1" thickBot="1" x14ac:dyDescent="0.3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x14ac:dyDescent="0.25">
      <c r="B9" s="57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91" t="s">
        <v>6</v>
      </c>
      <c r="P9" s="3"/>
      <c r="Q9" s="3"/>
      <c r="R9" s="4"/>
      <c r="S9" s="4"/>
      <c r="T9" s="4"/>
      <c r="U9" s="4"/>
      <c r="V9" s="5"/>
    </row>
    <row r="10" spans="2:22" ht="29.25" customHeight="1" thickBot="1" x14ac:dyDescent="0.3"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3"/>
      <c r="O10" s="228"/>
      <c r="P10" s="229"/>
      <c r="Q10" s="229"/>
      <c r="R10" s="229"/>
      <c r="S10" s="229"/>
      <c r="T10" s="229"/>
      <c r="U10" s="229"/>
      <c r="V10" s="230"/>
    </row>
    <row r="11" spans="2:22" x14ac:dyDescent="0.25">
      <c r="B11" s="185" t="s">
        <v>7</v>
      </c>
      <c r="C11" s="186"/>
      <c r="D11" s="187"/>
      <c r="I11" s="93" t="s">
        <v>8</v>
      </c>
      <c r="J11" s="92"/>
      <c r="K11" s="92"/>
      <c r="L11" s="92"/>
      <c r="M11" s="92"/>
      <c r="N11" s="92"/>
      <c r="O11" s="19"/>
      <c r="P11" s="19"/>
      <c r="Q11" s="19"/>
      <c r="R11" s="19"/>
      <c r="S11" s="19"/>
      <c r="T11" s="19"/>
      <c r="U11" s="19"/>
      <c r="V11" s="20"/>
    </row>
    <row r="12" spans="2:22" ht="29.25" customHeight="1" thickBot="1" x14ac:dyDescent="0.3">
      <c r="B12" s="188"/>
      <c r="C12" s="189"/>
      <c r="D12" s="190"/>
      <c r="I12" s="132">
        <v>4</v>
      </c>
      <c r="J12" s="169" t="str">
        <f>IF(I12=1,Blad1!F19,IF(I12=2,Blad1!F20,IF(I12=3,Blad1!F21,IF(I12=4,Blad1!F22,0))))</f>
        <v xml:space="preserve"> 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1"/>
    </row>
    <row r="13" spans="2:22" ht="4.5" customHeight="1" thickBot="1" x14ac:dyDescent="0.3">
      <c r="B13" s="6"/>
      <c r="C13" s="6"/>
      <c r="D13" s="6"/>
      <c r="E13" s="7"/>
      <c r="F13" s="7"/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.75" customHeight="1" thickBot="1" x14ac:dyDescent="0.3">
      <c r="B14" s="196" t="s">
        <v>9</v>
      </c>
      <c r="C14" s="197"/>
      <c r="D14" s="242" t="s">
        <v>10</v>
      </c>
      <c r="E14" s="243"/>
      <c r="F14" s="243"/>
      <c r="G14" s="244"/>
      <c r="H14" s="245" t="s">
        <v>11</v>
      </c>
      <c r="I14" s="246"/>
      <c r="J14" s="246"/>
      <c r="K14" s="246"/>
      <c r="L14" s="247"/>
      <c r="M14" s="32"/>
      <c r="N14" s="32"/>
      <c r="O14" s="268" t="s">
        <v>12</v>
      </c>
      <c r="P14" s="269"/>
      <c r="Q14" s="269"/>
      <c r="R14" s="269"/>
      <c r="S14" s="270"/>
      <c r="V14" s="252" t="s">
        <v>13</v>
      </c>
    </row>
    <row r="15" spans="2:22" ht="27.75" thickBot="1" x14ac:dyDescent="0.3">
      <c r="B15" s="198"/>
      <c r="C15" s="199"/>
      <c r="D15" s="192" t="s">
        <v>14</v>
      </c>
      <c r="E15" s="194" t="s">
        <v>15</v>
      </c>
      <c r="F15" s="236" t="s">
        <v>16</v>
      </c>
      <c r="G15" s="237"/>
      <c r="H15" s="54" t="s">
        <v>17</v>
      </c>
      <c r="I15" s="55" t="s">
        <v>18</v>
      </c>
      <c r="J15" s="248" t="s">
        <v>19</v>
      </c>
      <c r="K15" s="248"/>
      <c r="L15" s="56" t="s">
        <v>20</v>
      </c>
      <c r="O15" s="255" t="s">
        <v>21</v>
      </c>
      <c r="P15" s="256"/>
      <c r="Q15" s="257"/>
      <c r="R15" s="128" t="s">
        <v>22</v>
      </c>
      <c r="S15" s="129" t="s">
        <v>23</v>
      </c>
      <c r="V15" s="253"/>
    </row>
    <row r="16" spans="2:22" ht="18.75" customHeight="1" thickBot="1" x14ac:dyDescent="0.3">
      <c r="B16" s="200"/>
      <c r="C16" s="201"/>
      <c r="D16" s="193"/>
      <c r="E16" s="195"/>
      <c r="F16" s="238"/>
      <c r="G16" s="239"/>
      <c r="H16" s="40" t="s">
        <v>24</v>
      </c>
      <c r="I16" s="41" t="s">
        <v>24</v>
      </c>
      <c r="J16" s="249" t="s">
        <v>24</v>
      </c>
      <c r="K16" s="249"/>
      <c r="L16" s="25" t="s">
        <v>24</v>
      </c>
      <c r="O16" s="45" t="s">
        <v>25</v>
      </c>
      <c r="P16" s="262" t="s">
        <v>26</v>
      </c>
      <c r="Q16" s="263"/>
      <c r="R16" s="173" t="s">
        <v>126</v>
      </c>
      <c r="S16" s="172" t="s">
        <v>126</v>
      </c>
      <c r="V16" s="254"/>
    </row>
    <row r="17" spans="2:22" ht="21" customHeight="1" thickTop="1" thickBot="1" x14ac:dyDescent="0.3">
      <c r="B17" s="222"/>
      <c r="C17" s="223"/>
      <c r="D17" s="78"/>
      <c r="E17" s="79"/>
      <c r="F17" s="240">
        <f t="shared" ref="F17:F22" si="0">IF(D17&lt;E17,(-D17+E17)*24,IF(D17&gt;E17,($B$10-D17+E17)*24,0))</f>
        <v>0</v>
      </c>
      <c r="G17" s="241"/>
      <c r="H17" s="80"/>
      <c r="I17" s="81"/>
      <c r="J17" s="250"/>
      <c r="K17" s="251"/>
      <c r="L17" s="82"/>
      <c r="O17" s="83"/>
      <c r="P17" s="264"/>
      <c r="Q17" s="265"/>
      <c r="R17" s="125"/>
      <c r="S17" s="130"/>
      <c r="T17" s="32"/>
      <c r="U17" s="32"/>
      <c r="V17" s="63">
        <f t="shared" ref="V17:V22" si="1">F17-(+H17+I17+J17+L17+M17+O17+P17+R17+S17)</f>
        <v>0</v>
      </c>
    </row>
    <row r="18" spans="2:22" ht="21" customHeight="1" thickTop="1" thickBot="1" x14ac:dyDescent="0.3">
      <c r="B18" s="222"/>
      <c r="C18" s="223"/>
      <c r="D18" s="160"/>
      <c r="E18" s="161"/>
      <c r="F18" s="299">
        <f t="shared" si="0"/>
        <v>0</v>
      </c>
      <c r="G18" s="300"/>
      <c r="H18" s="162"/>
      <c r="I18" s="163"/>
      <c r="J18" s="301"/>
      <c r="K18" s="302"/>
      <c r="L18" s="164"/>
      <c r="O18" s="166"/>
      <c r="P18" s="303"/>
      <c r="Q18" s="304"/>
      <c r="R18" s="167"/>
      <c r="S18" s="168"/>
      <c r="T18" s="32"/>
      <c r="U18" s="32"/>
      <c r="V18" s="63">
        <f t="shared" si="1"/>
        <v>0</v>
      </c>
    </row>
    <row r="19" spans="2:22" ht="21" customHeight="1" thickTop="1" thickBot="1" x14ac:dyDescent="0.3">
      <c r="B19" s="222"/>
      <c r="C19" s="223"/>
      <c r="D19" s="159"/>
      <c r="E19" s="158"/>
      <c r="F19" s="340">
        <f t="shared" si="0"/>
        <v>0</v>
      </c>
      <c r="G19" s="341"/>
      <c r="H19" s="80"/>
      <c r="I19" s="81"/>
      <c r="J19" s="250"/>
      <c r="K19" s="251"/>
      <c r="L19" s="82"/>
      <c r="O19" s="165"/>
      <c r="P19" s="342"/>
      <c r="Q19" s="343"/>
      <c r="R19" s="125"/>
      <c r="S19" s="130"/>
      <c r="T19" s="32"/>
      <c r="U19" s="32"/>
      <c r="V19" s="63">
        <f t="shared" si="1"/>
        <v>0</v>
      </c>
    </row>
    <row r="20" spans="2:22" ht="21" customHeight="1" thickTop="1" thickBot="1" x14ac:dyDescent="0.3">
      <c r="B20" s="222"/>
      <c r="C20" s="223"/>
      <c r="D20" s="160"/>
      <c r="E20" s="161"/>
      <c r="F20" s="299">
        <f t="shared" si="0"/>
        <v>0</v>
      </c>
      <c r="G20" s="300"/>
      <c r="H20" s="162"/>
      <c r="I20" s="163"/>
      <c r="J20" s="301"/>
      <c r="K20" s="302"/>
      <c r="L20" s="164"/>
      <c r="O20" s="166"/>
      <c r="P20" s="303"/>
      <c r="Q20" s="304"/>
      <c r="R20" s="167"/>
      <c r="S20" s="168"/>
      <c r="T20" s="32"/>
      <c r="U20" s="32"/>
      <c r="V20" s="63">
        <f t="shared" si="1"/>
        <v>0</v>
      </c>
    </row>
    <row r="21" spans="2:22" ht="21" customHeight="1" thickTop="1" thickBot="1" x14ac:dyDescent="0.3">
      <c r="B21" s="222"/>
      <c r="C21" s="223"/>
      <c r="D21" s="159"/>
      <c r="E21" s="158"/>
      <c r="F21" s="340">
        <f t="shared" si="0"/>
        <v>0</v>
      </c>
      <c r="G21" s="341"/>
      <c r="H21" s="80"/>
      <c r="I21" s="81"/>
      <c r="J21" s="250"/>
      <c r="K21" s="251"/>
      <c r="L21" s="82"/>
      <c r="O21" s="165"/>
      <c r="P21" s="342"/>
      <c r="Q21" s="343"/>
      <c r="R21" s="125"/>
      <c r="S21" s="130"/>
      <c r="T21" s="32"/>
      <c r="U21" s="32"/>
      <c r="V21" s="63">
        <f t="shared" si="1"/>
        <v>0</v>
      </c>
    </row>
    <row r="22" spans="2:22" ht="21" customHeight="1" thickTop="1" thickBot="1" x14ac:dyDescent="0.3">
      <c r="B22" s="208"/>
      <c r="C22" s="209"/>
      <c r="D22" s="84"/>
      <c r="E22" s="85"/>
      <c r="F22" s="216">
        <f t="shared" si="0"/>
        <v>0</v>
      </c>
      <c r="G22" s="217"/>
      <c r="H22" s="86"/>
      <c r="I22" s="87"/>
      <c r="J22" s="218"/>
      <c r="K22" s="219"/>
      <c r="L22" s="88"/>
      <c r="O22" s="89"/>
      <c r="P22" s="271"/>
      <c r="Q22" s="272"/>
      <c r="R22" s="126"/>
      <c r="S22" s="131"/>
      <c r="T22" s="32"/>
      <c r="U22" s="32"/>
      <c r="V22" s="63">
        <f t="shared" si="1"/>
        <v>0</v>
      </c>
    </row>
    <row r="23" spans="2:22" ht="21" customHeight="1" thickBot="1" x14ac:dyDescent="0.3">
      <c r="B23" s="8"/>
      <c r="C23" s="9"/>
      <c r="D23" s="46"/>
      <c r="E23" s="47"/>
      <c r="F23" s="47"/>
      <c r="G23" s="47"/>
      <c r="H23" s="48">
        <f>SUM(H17:H22)</f>
        <v>0</v>
      </c>
      <c r="I23" s="49">
        <f>SUM(I17:I22)</f>
        <v>0</v>
      </c>
      <c r="J23" s="220">
        <f>SUM(J17:J22)</f>
        <v>0</v>
      </c>
      <c r="K23" s="221"/>
      <c r="L23" s="49">
        <f>SUM(L17:L22)</f>
        <v>0</v>
      </c>
      <c r="M23" s="32"/>
      <c r="N23" s="32"/>
      <c r="O23" s="50">
        <f>SUM(O17:O22)</f>
        <v>0</v>
      </c>
      <c r="P23" s="266">
        <f>SUM(P17:P22)</f>
        <v>0</v>
      </c>
      <c r="Q23" s="267"/>
      <c r="R23" s="127">
        <f>SUM(R17:R22)</f>
        <v>0</v>
      </c>
      <c r="S23" s="48">
        <f>SUM(S17:S22)</f>
        <v>0</v>
      </c>
      <c r="V23" s="10"/>
    </row>
    <row r="24" spans="2:22" ht="6" customHeight="1" thickTop="1" thickBot="1" x14ac:dyDescent="0.3">
      <c r="T24" s="13"/>
      <c r="U24" s="13"/>
    </row>
    <row r="25" spans="2:22" ht="6" customHeight="1" thickBot="1" x14ac:dyDescent="0.3">
      <c r="B25" s="14"/>
      <c r="C25" s="15"/>
      <c r="D25" s="15"/>
      <c r="E25" s="16"/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5"/>
      <c r="R25" s="15"/>
      <c r="S25" s="15"/>
      <c r="T25" s="26"/>
      <c r="U25" s="137"/>
      <c r="V25" s="153"/>
    </row>
    <row r="26" spans="2:22" ht="12.75" customHeight="1" x14ac:dyDescent="0.25">
      <c r="B26" s="2"/>
      <c r="C26" s="210" t="s">
        <v>27</v>
      </c>
      <c r="D26" s="211"/>
      <c r="E26" s="212"/>
      <c r="F26" s="137"/>
      <c r="G26" s="202" t="s">
        <v>28</v>
      </c>
      <c r="H26" s="203"/>
      <c r="I26" s="204"/>
      <c r="J26" s="191" t="s">
        <v>29</v>
      </c>
      <c r="K26" s="202" t="s">
        <v>30</v>
      </c>
      <c r="L26" s="203"/>
      <c r="M26" s="204"/>
      <c r="N26" s="138"/>
      <c r="O26" s="258" t="s">
        <v>31</v>
      </c>
      <c r="P26" s="258"/>
      <c r="Q26" s="259" t="s">
        <v>32</v>
      </c>
      <c r="R26" s="260"/>
      <c r="S26" s="261"/>
      <c r="T26" s="27"/>
      <c r="U26" s="137"/>
      <c r="V26" s="152"/>
    </row>
    <row r="27" spans="2:22" ht="12.75" customHeight="1" thickBot="1" x14ac:dyDescent="0.3">
      <c r="B27" s="2"/>
      <c r="C27" s="213"/>
      <c r="D27" s="214"/>
      <c r="E27" s="215"/>
      <c r="F27" s="137"/>
      <c r="G27" s="205">
        <f>(H23*1)+(I23*1.5)+(J23*2)+(L23*3)</f>
        <v>0</v>
      </c>
      <c r="H27" s="206"/>
      <c r="I27" s="207"/>
      <c r="J27" s="191"/>
      <c r="K27" s="205">
        <f>(O23*0.25)+(P23*0.5)+(R23*0.25)+(S23*0.25)</f>
        <v>0</v>
      </c>
      <c r="L27" s="206"/>
      <c r="M27" s="207"/>
      <c r="N27" s="139"/>
      <c r="O27" s="258"/>
      <c r="P27" s="258"/>
      <c r="Q27" s="205">
        <f>(+G27+K27)</f>
        <v>0</v>
      </c>
      <c r="R27" s="206"/>
      <c r="S27" s="207"/>
      <c r="T27" s="27"/>
      <c r="U27" s="137"/>
      <c r="V27" s="152"/>
    </row>
    <row r="28" spans="2:22" ht="6" customHeight="1" thickBot="1" x14ac:dyDescent="0.3">
      <c r="B28" s="2"/>
      <c r="C28" s="140"/>
      <c r="D28" s="140"/>
      <c r="E28" s="141"/>
      <c r="F28" s="137"/>
      <c r="G28" s="141"/>
      <c r="H28" s="141"/>
      <c r="I28" s="141"/>
      <c r="J28" s="137"/>
      <c r="K28" s="141"/>
      <c r="L28" s="141"/>
      <c r="M28" s="141"/>
      <c r="N28" s="141"/>
      <c r="O28" s="137"/>
      <c r="P28" s="137"/>
      <c r="Q28" s="137"/>
      <c r="R28" s="137"/>
      <c r="S28" s="137"/>
      <c r="T28" s="27"/>
      <c r="U28" s="137"/>
      <c r="V28" s="152"/>
    </row>
    <row r="29" spans="2:22" ht="12.75" customHeight="1" x14ac:dyDescent="0.25">
      <c r="B29" s="2"/>
      <c r="C29" s="273" t="s">
        <v>33</v>
      </c>
      <c r="D29" s="274"/>
      <c r="E29" s="275"/>
      <c r="F29" s="137"/>
      <c r="G29" s="202" t="str">
        <f>Q26</f>
        <v xml:space="preserve"> Summa tid</v>
      </c>
      <c r="H29" s="203"/>
      <c r="I29" s="204"/>
      <c r="J29" s="294" t="s">
        <v>34</v>
      </c>
      <c r="K29" s="202" t="s">
        <v>35</v>
      </c>
      <c r="L29" s="203"/>
      <c r="M29" s="204"/>
      <c r="N29" s="138"/>
      <c r="O29" s="258" t="s">
        <v>36</v>
      </c>
      <c r="P29" s="258"/>
      <c r="Q29" s="259" t="s">
        <v>37</v>
      </c>
      <c r="R29" s="260"/>
      <c r="S29" s="261"/>
      <c r="T29" s="27"/>
      <c r="U29" s="137"/>
      <c r="V29" s="152"/>
    </row>
    <row r="30" spans="2:22" ht="12.75" customHeight="1" thickBot="1" x14ac:dyDescent="0.3">
      <c r="B30" s="2"/>
      <c r="C30" s="276"/>
      <c r="D30" s="277"/>
      <c r="E30" s="278"/>
      <c r="F30" s="137"/>
      <c r="G30" s="291">
        <f>Q27</f>
        <v>0</v>
      </c>
      <c r="H30" s="292"/>
      <c r="I30" s="293"/>
      <c r="J30" s="294"/>
      <c r="K30" s="285">
        <f>VLOOKUP(J12,Tabell1[#All],2,FALSE)</f>
        <v>0</v>
      </c>
      <c r="L30" s="286"/>
      <c r="M30" s="287"/>
      <c r="N30" s="142"/>
      <c r="O30" s="258"/>
      <c r="P30" s="258"/>
      <c r="Q30" s="288">
        <f>Q27*$K$30</f>
        <v>0</v>
      </c>
      <c r="R30" s="289"/>
      <c r="S30" s="290"/>
      <c r="T30" s="27"/>
      <c r="U30" s="137"/>
      <c r="V30" s="152"/>
    </row>
    <row r="31" spans="2:22" ht="6" customHeight="1" thickBot="1" x14ac:dyDescent="0.3">
      <c r="B31" s="21"/>
      <c r="C31" s="143"/>
      <c r="D31" s="143"/>
      <c r="E31" s="143"/>
      <c r="F31" s="137"/>
      <c r="G31" s="143"/>
      <c r="H31" s="143"/>
      <c r="I31" s="143"/>
      <c r="J31" s="143"/>
      <c r="K31" s="143"/>
      <c r="L31" s="143"/>
      <c r="M31" s="143"/>
      <c r="N31" s="143"/>
      <c r="O31" s="137"/>
      <c r="P31" s="137"/>
      <c r="Q31" s="143"/>
      <c r="R31" s="143"/>
      <c r="S31" s="143"/>
      <c r="T31" s="27"/>
      <c r="U31" s="137"/>
      <c r="V31" s="152"/>
    </row>
    <row r="32" spans="2:22" ht="12.75" customHeight="1" x14ac:dyDescent="0.25">
      <c r="B32" s="21"/>
      <c r="C32" s="273" t="s">
        <v>38</v>
      </c>
      <c r="D32" s="274"/>
      <c r="E32" s="275"/>
      <c r="F32" s="137"/>
      <c r="G32" s="279">
        <f>Q30</f>
        <v>0</v>
      </c>
      <c r="H32" s="280"/>
      <c r="I32" s="281"/>
      <c r="J32" s="143"/>
      <c r="K32" s="143"/>
      <c r="L32" s="143"/>
      <c r="M32" s="143"/>
      <c r="N32" s="143"/>
      <c r="O32" s="137"/>
      <c r="P32" s="137"/>
      <c r="Q32" s="143"/>
      <c r="R32" s="143"/>
      <c r="S32" s="143"/>
      <c r="T32" s="27"/>
      <c r="U32" s="137"/>
      <c r="V32" s="152"/>
    </row>
    <row r="33" spans="2:22" ht="12.75" customHeight="1" thickBot="1" x14ac:dyDescent="0.3">
      <c r="B33" s="2"/>
      <c r="C33" s="276"/>
      <c r="D33" s="277"/>
      <c r="E33" s="278"/>
      <c r="F33" s="137"/>
      <c r="G33" s="282"/>
      <c r="H33" s="283"/>
      <c r="I33" s="284"/>
      <c r="J33" s="143"/>
      <c r="K33" s="137"/>
      <c r="L33" s="137"/>
      <c r="M33" s="137"/>
      <c r="N33" s="137"/>
      <c r="O33" s="137"/>
      <c r="P33" s="137"/>
      <c r="Q33" s="137"/>
      <c r="R33" s="137"/>
      <c r="S33" s="137"/>
      <c r="T33" s="27"/>
      <c r="U33" s="137"/>
      <c r="V33" s="152"/>
    </row>
    <row r="34" spans="2:22" ht="6" customHeight="1" thickBot="1" x14ac:dyDescent="0.3">
      <c r="B34" s="2"/>
      <c r="C34" s="141"/>
      <c r="D34" s="141"/>
      <c r="E34" s="141"/>
      <c r="F34" s="137"/>
      <c r="G34" s="143"/>
      <c r="H34" s="143"/>
      <c r="I34" s="143"/>
      <c r="J34" s="143"/>
      <c r="K34" s="321" t="s">
        <v>39</v>
      </c>
      <c r="L34" s="322"/>
      <c r="M34" s="322"/>
      <c r="N34" s="322"/>
      <c r="O34" s="322"/>
      <c r="P34" s="306">
        <f>G38+G32+G35</f>
        <v>0</v>
      </c>
      <c r="Q34" s="306"/>
      <c r="R34" s="306"/>
      <c r="S34" s="307"/>
      <c r="T34" s="27"/>
      <c r="U34" s="137"/>
      <c r="V34" s="152"/>
    </row>
    <row r="35" spans="2:22" ht="12.75" customHeight="1" x14ac:dyDescent="0.25">
      <c r="B35" s="2"/>
      <c r="C35" s="273" t="s">
        <v>113</v>
      </c>
      <c r="D35" s="274"/>
      <c r="E35" s="275"/>
      <c r="F35" s="137"/>
      <c r="G35" s="315"/>
      <c r="H35" s="316"/>
      <c r="I35" s="317"/>
      <c r="J35" s="143"/>
      <c r="K35" s="323"/>
      <c r="L35" s="324"/>
      <c r="M35" s="324"/>
      <c r="N35" s="324"/>
      <c r="O35" s="324"/>
      <c r="P35" s="308"/>
      <c r="Q35" s="308"/>
      <c r="R35" s="308"/>
      <c r="S35" s="309"/>
      <c r="T35" s="27"/>
      <c r="U35" s="137"/>
      <c r="V35" s="152"/>
    </row>
    <row r="36" spans="2:22" ht="12.75" customHeight="1" thickBot="1" x14ac:dyDescent="0.3">
      <c r="B36" s="2"/>
      <c r="C36" s="276"/>
      <c r="D36" s="277"/>
      <c r="E36" s="278"/>
      <c r="F36" s="137"/>
      <c r="G36" s="318"/>
      <c r="H36" s="319"/>
      <c r="I36" s="320"/>
      <c r="J36" s="143"/>
      <c r="K36" s="323"/>
      <c r="L36" s="324"/>
      <c r="M36" s="324"/>
      <c r="N36" s="324"/>
      <c r="O36" s="324"/>
      <c r="P36" s="308"/>
      <c r="Q36" s="308"/>
      <c r="R36" s="308"/>
      <c r="S36" s="309"/>
      <c r="T36" s="27"/>
      <c r="U36" s="137"/>
      <c r="V36" s="152"/>
    </row>
    <row r="37" spans="2:22" ht="6" customHeight="1" thickBot="1" x14ac:dyDescent="0.3">
      <c r="B37" s="2"/>
      <c r="C37" s="141"/>
      <c r="D37" s="141"/>
      <c r="E37" s="141"/>
      <c r="F37" s="137"/>
      <c r="G37" s="143"/>
      <c r="H37" s="143"/>
      <c r="I37" s="143"/>
      <c r="J37" s="143"/>
      <c r="K37" s="325"/>
      <c r="L37" s="326"/>
      <c r="M37" s="326"/>
      <c r="N37" s="326"/>
      <c r="O37" s="326"/>
      <c r="P37" s="310"/>
      <c r="Q37" s="310"/>
      <c r="R37" s="310"/>
      <c r="S37" s="311"/>
      <c r="T37" s="27"/>
      <c r="U37" s="137"/>
      <c r="V37" s="152"/>
    </row>
    <row r="38" spans="2:22" ht="12.75" customHeight="1" x14ac:dyDescent="0.25">
      <c r="B38" s="2"/>
      <c r="C38" s="273" t="s">
        <v>40</v>
      </c>
      <c r="D38" s="274"/>
      <c r="E38" s="275"/>
      <c r="F38" s="137"/>
      <c r="G38" s="279">
        <f>G32*0.5045</f>
        <v>0</v>
      </c>
      <c r="H38" s="280"/>
      <c r="I38" s="281"/>
      <c r="J38" s="143"/>
      <c r="K38" s="143"/>
      <c r="L38" s="137"/>
      <c r="M38" s="137"/>
      <c r="N38" s="137"/>
      <c r="O38" s="137"/>
      <c r="P38" s="137"/>
      <c r="Q38" s="137"/>
      <c r="R38" s="137"/>
      <c r="S38" s="137"/>
      <c r="T38" s="27"/>
      <c r="U38" s="137"/>
      <c r="V38" s="152"/>
    </row>
    <row r="39" spans="2:22" ht="12.75" customHeight="1" thickBot="1" x14ac:dyDescent="0.3">
      <c r="B39" s="2"/>
      <c r="C39" s="276"/>
      <c r="D39" s="277"/>
      <c r="E39" s="278"/>
      <c r="F39" s="137"/>
      <c r="G39" s="282"/>
      <c r="H39" s="283"/>
      <c r="I39" s="284"/>
      <c r="J39" s="143"/>
      <c r="K39" s="137"/>
      <c r="L39" s="137"/>
      <c r="M39" s="137"/>
      <c r="N39" s="137"/>
      <c r="O39" s="137"/>
      <c r="P39" s="137"/>
      <c r="Q39" s="137"/>
      <c r="R39" s="137"/>
      <c r="S39" s="137"/>
      <c r="T39" s="27"/>
      <c r="U39" s="137"/>
      <c r="V39" s="152"/>
    </row>
    <row r="40" spans="2:22" ht="6" customHeight="1" thickBot="1" x14ac:dyDescent="0.3">
      <c r="B40" s="22"/>
      <c r="C40" s="2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8"/>
      <c r="R40" s="18"/>
      <c r="S40" s="18"/>
      <c r="T40" s="29"/>
      <c r="U40" s="137"/>
      <c r="V40" s="154"/>
    </row>
    <row r="41" spans="2:22" ht="15.75" thickBot="1" x14ac:dyDescent="0.3">
      <c r="B41" s="38"/>
      <c r="C41" s="75" t="s">
        <v>95</v>
      </c>
      <c r="D41" s="32"/>
      <c r="E41" s="32"/>
      <c r="F41" s="32"/>
      <c r="G41" s="32"/>
      <c r="H41" s="32"/>
      <c r="I41" s="32"/>
    </row>
    <row r="42" spans="2:22" ht="53.25" customHeight="1" thickBot="1" x14ac:dyDescent="0.3">
      <c r="B42" s="312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4"/>
    </row>
    <row r="43" spans="2:22" ht="9" customHeight="1" x14ac:dyDescent="0.25">
      <c r="B43" s="38"/>
      <c r="C43" s="32"/>
      <c r="D43" s="32"/>
      <c r="E43" s="32"/>
      <c r="F43" s="32"/>
      <c r="G43" s="32"/>
      <c r="H43" s="37"/>
      <c r="I43" s="32"/>
      <c r="J43" s="36"/>
      <c r="K43" s="32"/>
      <c r="L43" s="39"/>
    </row>
    <row r="44" spans="2:22" ht="26.25" customHeight="1" thickBot="1" x14ac:dyDescent="0.3">
      <c r="B44" s="38"/>
      <c r="H44" s="234"/>
      <c r="I44" s="234"/>
      <c r="J44" s="234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</row>
    <row r="45" spans="2:22" ht="12.75" customHeight="1" x14ac:dyDescent="0.25">
      <c r="B45" s="38"/>
      <c r="C45" s="35"/>
      <c r="E45" s="32"/>
      <c r="H45" s="32" t="s">
        <v>9</v>
      </c>
      <c r="L45" s="32" t="s">
        <v>114</v>
      </c>
    </row>
    <row r="46" spans="2:22" ht="22.5" customHeight="1" thickBot="1" x14ac:dyDescent="0.3">
      <c r="C46" s="35"/>
      <c r="D46" s="32"/>
      <c r="E46" s="32"/>
      <c r="H46" s="234"/>
      <c r="I46" s="234"/>
      <c r="J46" s="234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</row>
    <row r="47" spans="2:22" ht="12.75" customHeight="1" x14ac:dyDescent="0.25">
      <c r="C47" s="35"/>
      <c r="D47" s="32"/>
      <c r="E47" s="32"/>
      <c r="H47" s="32" t="s">
        <v>9</v>
      </c>
      <c r="L47" s="32" t="s">
        <v>115</v>
      </c>
    </row>
    <row r="48" spans="2:22" ht="22.5" customHeight="1" thickBot="1" x14ac:dyDescent="0.3">
      <c r="H48" s="234"/>
      <c r="I48" s="234"/>
      <c r="J48" s="234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</row>
    <row r="49" spans="2:22" ht="12.75" customHeight="1" x14ac:dyDescent="0.25">
      <c r="H49" s="32" t="s">
        <v>9</v>
      </c>
      <c r="L49" s="32" t="s">
        <v>116</v>
      </c>
    </row>
    <row r="50" spans="2:22" ht="15" customHeight="1" x14ac:dyDescent="0.25">
      <c r="B50" s="338" t="s">
        <v>64</v>
      </c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</row>
    <row r="51" spans="2:22" ht="9.75" customHeight="1" x14ac:dyDescent="0.25"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2:22" ht="11.25" customHeight="1" x14ac:dyDescent="0.25">
      <c r="C52" s="32" t="s">
        <v>65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2:22" ht="9" customHeight="1" x14ac:dyDescent="0.25"/>
    <row r="54" spans="2:22" ht="12" customHeight="1" x14ac:dyDescent="0.25">
      <c r="C54" s="32" t="s">
        <v>96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2:22" ht="12" customHeight="1" x14ac:dyDescent="0.25">
      <c r="C55" s="32" t="s">
        <v>129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2:22" ht="12" customHeight="1" x14ac:dyDescent="0.25">
      <c r="C56" s="32" t="s">
        <v>66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2:22" ht="12" customHeight="1" thickBot="1" x14ac:dyDescent="0.3">
      <c r="C57" s="32" t="s">
        <v>67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2:22" ht="12" customHeight="1" thickBot="1" x14ac:dyDescent="0.3">
      <c r="C58" s="32" t="s">
        <v>97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196" t="s">
        <v>9</v>
      </c>
      <c r="Q58" s="197"/>
      <c r="R58" s="242" t="s">
        <v>10</v>
      </c>
      <c r="S58" s="243"/>
      <c r="T58" s="243"/>
      <c r="U58" s="243"/>
      <c r="V58" s="244"/>
    </row>
    <row r="59" spans="2:22" ht="15.75" customHeight="1" thickBot="1" x14ac:dyDescent="0.3">
      <c r="C59" s="75" t="s">
        <v>68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198"/>
      <c r="Q59" s="199"/>
      <c r="R59" s="192" t="s">
        <v>14</v>
      </c>
      <c r="S59" s="330" t="s">
        <v>15</v>
      </c>
      <c r="T59" s="331"/>
      <c r="U59" s="331"/>
      <c r="V59" s="119" t="s">
        <v>16</v>
      </c>
    </row>
    <row r="60" spans="2:22" ht="11.25" customHeight="1" thickBot="1" x14ac:dyDescent="0.3">
      <c r="C60" s="224" t="s">
        <v>69</v>
      </c>
      <c r="D60" s="224"/>
      <c r="E60" s="224"/>
      <c r="F60" s="224"/>
      <c r="G60" s="224"/>
      <c r="H60" s="224"/>
      <c r="I60" s="224"/>
      <c r="J60" s="224"/>
      <c r="K60" s="224"/>
      <c r="L60" s="224"/>
      <c r="M60" s="77"/>
      <c r="N60" s="77"/>
      <c r="O60" s="77"/>
      <c r="P60" s="200"/>
      <c r="Q60" s="201"/>
      <c r="R60" s="193"/>
      <c r="S60" s="332"/>
      <c r="T60" s="333"/>
      <c r="U60" s="333"/>
      <c r="V60" s="120"/>
    </row>
    <row r="61" spans="2:22" ht="11.25" customHeight="1" x14ac:dyDescent="0.25">
      <c r="C61" s="224" t="s">
        <v>130</v>
      </c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5"/>
      <c r="P61" s="328">
        <v>5</v>
      </c>
      <c r="Q61" s="329"/>
      <c r="R61" s="121">
        <v>0.875</v>
      </c>
      <c r="S61" s="334">
        <v>1</v>
      </c>
      <c r="T61" s="335"/>
      <c r="U61" s="335"/>
      <c r="V61" s="122">
        <f>IF(R61&lt;S61,(-R61+S61)*24,IF(R61&gt;S61,($B$10-R61+S61)*24,0))</f>
        <v>3</v>
      </c>
    </row>
    <row r="62" spans="2:22" ht="11.25" customHeight="1" thickBot="1" x14ac:dyDescent="0.3">
      <c r="P62" s="226">
        <v>6</v>
      </c>
      <c r="Q62" s="227"/>
      <c r="R62" s="123">
        <v>0</v>
      </c>
      <c r="S62" s="336">
        <v>0.29166666666666669</v>
      </c>
      <c r="T62" s="337"/>
      <c r="U62" s="337"/>
      <c r="V62" s="124">
        <f>IF(R62&lt;S62,(-R62+S62)*24,IF(R62&gt;S62,($B$10-R62+S62)*24,0))</f>
        <v>7</v>
      </c>
    </row>
    <row r="63" spans="2:22" ht="13.5" customHeight="1" x14ac:dyDescent="0.25">
      <c r="C63" s="75" t="s">
        <v>70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2:22" ht="11.25" customHeight="1" x14ac:dyDescent="0.25">
      <c r="C64" s="327" t="s">
        <v>131</v>
      </c>
      <c r="D64" s="327"/>
      <c r="E64" s="327"/>
      <c r="F64" s="327"/>
      <c r="G64" s="327"/>
      <c r="H64" s="327"/>
      <c r="I64" s="327"/>
      <c r="J64" s="327"/>
      <c r="K64" s="327"/>
      <c r="L64" s="327"/>
      <c r="M64" s="32"/>
      <c r="N64" s="32"/>
    </row>
    <row r="65" spans="3:22" ht="11.25" customHeight="1" x14ac:dyDescent="0.25">
      <c r="C65" s="144" t="s">
        <v>72</v>
      </c>
      <c r="D65" s="134"/>
      <c r="E65" s="134"/>
      <c r="F65" s="134"/>
      <c r="G65" s="134"/>
      <c r="H65" s="134"/>
      <c r="I65" s="134"/>
      <c r="J65" s="134"/>
      <c r="K65" s="134"/>
      <c r="L65" s="134"/>
      <c r="M65" s="32"/>
      <c r="N65" s="32"/>
    </row>
    <row r="66" spans="3:22" ht="11.25" customHeight="1" x14ac:dyDescent="0.25">
      <c r="C66" s="144"/>
      <c r="D66" s="134"/>
      <c r="E66" s="134"/>
      <c r="F66" s="134"/>
      <c r="G66" s="134"/>
      <c r="H66" s="134"/>
      <c r="I66" s="134"/>
      <c r="J66" s="134"/>
      <c r="K66" s="134"/>
      <c r="L66" s="134"/>
      <c r="M66" s="32"/>
      <c r="N66" s="32"/>
    </row>
    <row r="67" spans="3:22" ht="11.25" customHeight="1" x14ac:dyDescent="0.25">
      <c r="C67" s="75" t="s">
        <v>75</v>
      </c>
      <c r="D67" s="134"/>
      <c r="E67" s="134"/>
      <c r="F67" s="134"/>
      <c r="G67" s="134"/>
      <c r="H67" s="134"/>
      <c r="I67" s="134"/>
      <c r="J67" s="134"/>
      <c r="K67" s="134"/>
      <c r="L67" s="134"/>
      <c r="M67" s="32"/>
      <c r="N67" s="32"/>
    </row>
    <row r="68" spans="3:22" ht="11.25" customHeight="1" x14ac:dyDescent="0.25">
      <c r="C68" s="144" t="s">
        <v>109</v>
      </c>
      <c r="D68" s="77"/>
      <c r="E68" s="77"/>
      <c r="F68" s="77"/>
      <c r="G68" s="77"/>
      <c r="H68" s="77"/>
      <c r="I68" s="77"/>
      <c r="J68" s="144"/>
      <c r="K68" s="183" t="s">
        <v>41</v>
      </c>
      <c r="L68" s="184"/>
      <c r="M68" s="184"/>
      <c r="N68" s="184"/>
      <c r="O68" s="184"/>
      <c r="P68" s="184"/>
      <c r="Q68" s="44" t="s">
        <v>42</v>
      </c>
      <c r="R68" s="296" t="s">
        <v>43</v>
      </c>
      <c r="S68" s="296"/>
      <c r="T68" s="52"/>
      <c r="U68" s="52"/>
      <c r="V68" s="43">
        <v>1.5</v>
      </c>
    </row>
    <row r="69" spans="3:22" ht="11.25" customHeight="1" x14ac:dyDescent="0.25">
      <c r="C69" s="144" t="s">
        <v>103</v>
      </c>
      <c r="D69" s="144"/>
      <c r="E69" s="144"/>
      <c r="F69" s="144"/>
      <c r="G69" s="144"/>
      <c r="H69" s="144"/>
      <c r="I69" s="144"/>
      <c r="K69" s="183" t="s">
        <v>41</v>
      </c>
      <c r="L69" s="184"/>
      <c r="M69" s="184"/>
      <c r="N69" s="184"/>
      <c r="O69" s="184"/>
      <c r="P69" s="184"/>
      <c r="Q69" s="44" t="s">
        <v>42</v>
      </c>
      <c r="R69" s="296" t="s">
        <v>44</v>
      </c>
      <c r="S69" s="296"/>
      <c r="T69" s="52"/>
      <c r="U69" s="52"/>
      <c r="V69" s="58">
        <v>2</v>
      </c>
    </row>
    <row r="70" spans="3:22" ht="11.25" customHeight="1" x14ac:dyDescent="0.25">
      <c r="C70" s="144" t="s">
        <v>104</v>
      </c>
      <c r="D70" s="116"/>
      <c r="E70" s="116"/>
      <c r="F70" s="116"/>
      <c r="G70" s="116"/>
      <c r="H70" s="116"/>
      <c r="I70" s="116"/>
      <c r="J70" s="77"/>
      <c r="K70" s="183" t="s">
        <v>45</v>
      </c>
      <c r="L70" s="184"/>
      <c r="M70" s="184"/>
      <c r="N70" s="184"/>
      <c r="O70" s="184"/>
      <c r="P70" s="184"/>
      <c r="Q70" s="44" t="s">
        <v>42</v>
      </c>
      <c r="R70" s="296" t="s">
        <v>43</v>
      </c>
      <c r="S70" s="296"/>
      <c r="T70" s="52"/>
      <c r="U70" s="52"/>
      <c r="V70" s="58">
        <v>2</v>
      </c>
    </row>
    <row r="71" spans="3:22" ht="11.25" customHeight="1" x14ac:dyDescent="0.25">
      <c r="C71" s="134" t="s">
        <v>105</v>
      </c>
      <c r="D71" s="116"/>
      <c r="E71" s="116"/>
      <c r="F71" s="116"/>
      <c r="G71" s="116"/>
      <c r="H71" s="116"/>
      <c r="I71" s="116"/>
      <c r="J71" s="144"/>
      <c r="K71" s="183" t="s">
        <v>47</v>
      </c>
      <c r="L71" s="184"/>
      <c r="M71" s="184"/>
      <c r="N71" s="184"/>
      <c r="O71" s="184"/>
      <c r="P71" s="184"/>
      <c r="Q71" s="44" t="s">
        <v>42</v>
      </c>
      <c r="R71" s="296" t="s">
        <v>48</v>
      </c>
      <c r="S71" s="296"/>
      <c r="T71" s="52"/>
      <c r="U71" s="52"/>
      <c r="V71" s="58">
        <v>2</v>
      </c>
    </row>
    <row r="72" spans="3:22" ht="11.25" customHeight="1" x14ac:dyDescent="0.25">
      <c r="C72" s="144" t="s">
        <v>106</v>
      </c>
      <c r="D72" s="116"/>
      <c r="E72" s="116"/>
      <c r="F72" s="116"/>
      <c r="G72" s="116"/>
      <c r="H72" s="116"/>
      <c r="I72" s="116"/>
      <c r="J72" s="116"/>
      <c r="K72" s="179" t="s">
        <v>50</v>
      </c>
      <c r="L72" s="180"/>
      <c r="M72" s="180"/>
      <c r="N72" s="180"/>
      <c r="O72" s="180"/>
      <c r="P72" s="180"/>
      <c r="Q72" s="177" t="s">
        <v>42</v>
      </c>
      <c r="R72" s="297" t="s">
        <v>51</v>
      </c>
      <c r="S72" s="297"/>
      <c r="T72" s="146"/>
      <c r="U72" s="146"/>
      <c r="V72" s="175">
        <v>2</v>
      </c>
    </row>
    <row r="73" spans="3:22" ht="11.25" customHeight="1" x14ac:dyDescent="0.25">
      <c r="C73" s="134" t="s">
        <v>132</v>
      </c>
      <c r="D73" s="32"/>
      <c r="E73" s="32"/>
      <c r="F73" s="32"/>
      <c r="J73" s="116"/>
      <c r="K73" s="181"/>
      <c r="L73" s="182"/>
      <c r="M73" s="182"/>
      <c r="N73" s="182"/>
      <c r="O73" s="182"/>
      <c r="P73" s="182"/>
      <c r="Q73" s="178"/>
      <c r="R73" s="298"/>
      <c r="S73" s="298"/>
      <c r="T73" s="147"/>
      <c r="U73" s="147"/>
      <c r="V73" s="176"/>
    </row>
    <row r="74" spans="3:22" ht="11.25" customHeight="1" x14ac:dyDescent="0.25">
      <c r="C74" s="134" t="s">
        <v>108</v>
      </c>
      <c r="D74" s="32"/>
      <c r="E74" s="32"/>
      <c r="F74" s="32"/>
      <c r="J74" s="116"/>
      <c r="K74" s="183" t="s">
        <v>53</v>
      </c>
      <c r="L74" s="184"/>
      <c r="M74" s="184"/>
      <c r="N74" s="184"/>
      <c r="O74" s="184"/>
      <c r="P74" s="184"/>
      <c r="Q74" s="44"/>
      <c r="R74" s="44"/>
      <c r="S74" s="148"/>
      <c r="T74" s="52"/>
      <c r="U74" s="52"/>
      <c r="V74" s="58">
        <v>1</v>
      </c>
    </row>
    <row r="75" spans="3:22" ht="11.25" customHeight="1" x14ac:dyDescent="0.25">
      <c r="C75" s="32" t="s">
        <v>107</v>
      </c>
      <c r="D75" s="32"/>
      <c r="E75" s="32"/>
      <c r="F75" s="32"/>
      <c r="K75" s="183" t="s">
        <v>56</v>
      </c>
      <c r="L75" s="184"/>
      <c r="M75" s="184"/>
      <c r="N75" s="184"/>
      <c r="O75" s="184"/>
      <c r="P75" s="184"/>
      <c r="Q75" s="44" t="s">
        <v>42</v>
      </c>
      <c r="R75" s="296" t="s">
        <v>48</v>
      </c>
      <c r="S75" s="296"/>
      <c r="T75" s="52"/>
      <c r="U75" s="52"/>
      <c r="V75" s="58">
        <v>3</v>
      </c>
    </row>
    <row r="76" spans="3:22" ht="11.25" customHeight="1" x14ac:dyDescent="0.25">
      <c r="K76" s="42" t="s">
        <v>59</v>
      </c>
      <c r="M76" s="32"/>
      <c r="N76" s="32"/>
      <c r="O76" s="32"/>
      <c r="P76" s="32"/>
      <c r="Q76" s="32"/>
      <c r="R76" s="32"/>
      <c r="S76" s="32"/>
      <c r="T76" s="32"/>
      <c r="U76" s="32"/>
      <c r="V76" s="32"/>
    </row>
    <row r="77" spans="3:22" x14ac:dyDescent="0.25">
      <c r="C77" s="75" t="s">
        <v>76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</row>
    <row r="78" spans="3:22" ht="11.25" customHeight="1" x14ac:dyDescent="0.25">
      <c r="C78" s="327" t="s">
        <v>77</v>
      </c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</row>
    <row r="79" spans="3:22" ht="11.25" customHeight="1" x14ac:dyDescent="0.25">
      <c r="D79" s="32"/>
      <c r="E79" s="76" t="s">
        <v>128</v>
      </c>
      <c r="F79" s="76"/>
      <c r="G79" s="32"/>
      <c r="H79" s="32"/>
      <c r="I79" s="32"/>
      <c r="J79" s="157"/>
      <c r="K79" s="157" t="s">
        <v>78</v>
      </c>
      <c r="L79" s="76"/>
      <c r="M79" s="157" t="s">
        <v>79</v>
      </c>
      <c r="N79" s="32"/>
      <c r="O79" s="76" t="s">
        <v>80</v>
      </c>
      <c r="P79" s="32"/>
      <c r="Q79" s="32"/>
      <c r="R79" s="32"/>
      <c r="S79" s="32"/>
      <c r="T79" s="32"/>
      <c r="U79" s="32"/>
      <c r="V79" s="32"/>
    </row>
    <row r="80" spans="3:22" ht="11.25" customHeight="1" x14ac:dyDescent="0.25">
      <c r="D80" s="32"/>
      <c r="E80" s="32" t="s">
        <v>81</v>
      </c>
      <c r="F80" s="32" t="s">
        <v>127</v>
      </c>
      <c r="G80" s="32"/>
      <c r="H80" s="32"/>
      <c r="I80" s="32"/>
      <c r="J80" s="156"/>
      <c r="K80" s="174" t="s">
        <v>126</v>
      </c>
      <c r="L80" s="156" t="s">
        <v>126</v>
      </c>
      <c r="M80" s="32"/>
      <c r="N80" s="32"/>
      <c r="O80" s="156" t="s">
        <v>126</v>
      </c>
      <c r="P80" s="32"/>
      <c r="Q80" s="32"/>
      <c r="R80" s="32"/>
      <c r="S80" s="32"/>
      <c r="T80" s="32"/>
      <c r="U80" s="32"/>
      <c r="V80" s="32"/>
    </row>
    <row r="81" spans="2:22" ht="11.25" customHeight="1" x14ac:dyDescent="0.25">
      <c r="D81" s="32"/>
      <c r="E81" s="32" t="s">
        <v>98</v>
      </c>
      <c r="F81" s="32" t="s">
        <v>134</v>
      </c>
      <c r="G81" s="32"/>
      <c r="H81" s="32"/>
      <c r="I81" s="32"/>
      <c r="J81" s="156"/>
      <c r="K81" s="174" t="s">
        <v>125</v>
      </c>
      <c r="L81" s="156" t="s">
        <v>126</v>
      </c>
      <c r="M81" s="32"/>
      <c r="N81" s="32"/>
      <c r="O81" s="156" t="s">
        <v>126</v>
      </c>
      <c r="P81" s="32"/>
      <c r="Q81" s="32"/>
      <c r="R81" s="32"/>
      <c r="S81" s="32"/>
      <c r="T81" s="32"/>
      <c r="U81" s="32"/>
      <c r="V81" s="32"/>
    </row>
    <row r="82" spans="2:22" x14ac:dyDescent="0.25">
      <c r="C82" s="75" t="s">
        <v>82</v>
      </c>
      <c r="D82" s="75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</row>
    <row r="83" spans="2:22" ht="36.75" customHeight="1" thickBot="1" x14ac:dyDescent="0.3">
      <c r="C83" s="224" t="s">
        <v>99</v>
      </c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</row>
    <row r="84" spans="2:22" ht="15.75" thickBot="1" x14ac:dyDescent="0.3">
      <c r="C84" s="75" t="s">
        <v>83</v>
      </c>
      <c r="D84" s="95"/>
      <c r="E84" s="95"/>
      <c r="F84" s="95"/>
      <c r="G84" s="95"/>
      <c r="H84" s="95"/>
      <c r="P84" s="97" t="s">
        <v>84</v>
      </c>
      <c r="Q84" s="98"/>
      <c r="R84" s="105"/>
      <c r="S84" s="105"/>
      <c r="T84" s="105"/>
      <c r="U84" s="105"/>
      <c r="V84" s="99" t="s">
        <v>85</v>
      </c>
    </row>
    <row r="85" spans="2:22" ht="11.25" customHeight="1" x14ac:dyDescent="0.25">
      <c r="C85" s="32" t="s">
        <v>100</v>
      </c>
      <c r="D85" s="95"/>
      <c r="E85" s="95"/>
      <c r="F85" s="95"/>
      <c r="G85" s="95"/>
      <c r="H85" s="95"/>
      <c r="P85" s="100" t="s">
        <v>86</v>
      </c>
      <c r="Q85" s="37"/>
      <c r="V85" s="101">
        <v>611</v>
      </c>
    </row>
    <row r="86" spans="2:22" ht="11.25" customHeight="1" x14ac:dyDescent="0.25">
      <c r="C86" s="95"/>
      <c r="D86" s="95"/>
      <c r="E86" s="95"/>
      <c r="F86" s="95"/>
      <c r="G86" s="95"/>
      <c r="H86" s="95"/>
      <c r="P86" s="100" t="s">
        <v>87</v>
      </c>
      <c r="Q86" s="37"/>
      <c r="V86" s="101">
        <v>361</v>
      </c>
    </row>
    <row r="87" spans="2:22" ht="11.25" customHeight="1" thickBot="1" x14ac:dyDescent="0.3">
      <c r="C87" s="75" t="s">
        <v>111</v>
      </c>
      <c r="D87" s="75"/>
      <c r="E87" s="75"/>
      <c r="F87" s="75"/>
      <c r="G87" s="75"/>
      <c r="H87" s="32"/>
      <c r="P87" s="102" t="s">
        <v>89</v>
      </c>
      <c r="Q87" s="103"/>
      <c r="R87" s="28"/>
      <c r="S87" s="28"/>
      <c r="T87" s="28"/>
      <c r="U87" s="28"/>
      <c r="V87" s="104">
        <v>325</v>
      </c>
    </row>
    <row r="88" spans="2:22" ht="11.25" customHeight="1" x14ac:dyDescent="0.25">
      <c r="C88" s="32" t="s">
        <v>112</v>
      </c>
      <c r="D88" s="75"/>
      <c r="E88" s="75"/>
      <c r="F88" s="75"/>
      <c r="G88" s="75"/>
      <c r="H88" s="32"/>
      <c r="P88" s="149"/>
      <c r="Q88" s="149"/>
      <c r="R88" s="137"/>
      <c r="S88" s="137"/>
      <c r="T88" s="137"/>
      <c r="U88" s="137"/>
      <c r="V88" s="145"/>
    </row>
    <row r="89" spans="2:22" ht="17.25" customHeight="1" x14ac:dyDescent="0.25">
      <c r="C89" s="32" t="s">
        <v>121</v>
      </c>
      <c r="D89" s="75"/>
      <c r="E89" s="75"/>
      <c r="F89" s="75"/>
      <c r="G89" s="75"/>
      <c r="H89" s="150" t="s">
        <v>122</v>
      </c>
      <c r="L89" s="151"/>
      <c r="P89" s="149"/>
      <c r="Q89" s="149"/>
      <c r="R89" s="137"/>
      <c r="S89" s="137"/>
      <c r="T89" s="137"/>
      <c r="U89" s="137"/>
      <c r="V89" s="145"/>
    </row>
    <row r="90" spans="2:22" ht="11.25" customHeight="1" x14ac:dyDescent="0.25">
      <c r="C90" s="75"/>
      <c r="D90" s="75"/>
      <c r="E90" s="75"/>
      <c r="F90" s="75"/>
      <c r="G90" s="75"/>
      <c r="H90" s="150" t="s">
        <v>123</v>
      </c>
      <c r="P90" s="149"/>
      <c r="Q90" s="149"/>
      <c r="R90" s="137"/>
      <c r="S90" s="137"/>
      <c r="T90" s="137"/>
      <c r="U90" s="137"/>
      <c r="V90" s="145"/>
    </row>
    <row r="91" spans="2:22" x14ac:dyDescent="0.25">
      <c r="C91" s="75" t="s">
        <v>88</v>
      </c>
      <c r="D91" s="75"/>
      <c r="E91" s="75"/>
      <c r="F91" s="75"/>
      <c r="G91" s="75"/>
      <c r="H91" s="32"/>
      <c r="P91" s="149"/>
      <c r="Q91" s="149"/>
      <c r="R91" s="137"/>
      <c r="S91" s="137"/>
      <c r="T91" s="137"/>
      <c r="U91" s="137"/>
      <c r="V91" s="145"/>
    </row>
    <row r="92" spans="2:22" ht="15" customHeight="1" x14ac:dyDescent="0.25">
      <c r="C92" s="224" t="s">
        <v>117</v>
      </c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32"/>
      <c r="Q92" s="32"/>
      <c r="R92" s="32"/>
      <c r="S92" s="32"/>
      <c r="T92" s="32"/>
      <c r="U92" s="32"/>
      <c r="V92" s="32"/>
    </row>
    <row r="93" spans="2:22" ht="11.25" customHeight="1" x14ac:dyDescent="0.25">
      <c r="B93" s="96"/>
      <c r="C93" s="135" t="s">
        <v>118</v>
      </c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77"/>
      <c r="T93" s="77"/>
      <c r="U93" s="77"/>
      <c r="V93" s="77"/>
    </row>
    <row r="94" spans="2:22" ht="11.25" customHeight="1" x14ac:dyDescent="0.25">
      <c r="C94" s="295" t="s">
        <v>119</v>
      </c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77"/>
      <c r="T94" s="77"/>
      <c r="U94" s="77"/>
      <c r="V94" s="77"/>
    </row>
    <row r="95" spans="2:22" ht="11.25" customHeight="1" x14ac:dyDescent="0.25">
      <c r="C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</row>
    <row r="96" spans="2:22" ht="11.25" customHeight="1" x14ac:dyDescent="0.25">
      <c r="C96" s="75" t="s">
        <v>120</v>
      </c>
      <c r="D96" s="75"/>
      <c r="E96" s="136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</row>
    <row r="97" spans="3:22" ht="28.5" customHeight="1" x14ac:dyDescent="0.25">
      <c r="C97" s="339" t="s">
        <v>101</v>
      </c>
      <c r="D97" s="339"/>
      <c r="E97" s="339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</row>
    <row r="98" spans="3:22" ht="26.25" customHeight="1" x14ac:dyDescent="0.25">
      <c r="C98" s="224" t="s">
        <v>133</v>
      </c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</row>
    <row r="99" spans="3:22" x14ac:dyDescent="0.25">
      <c r="C99" s="224" t="s">
        <v>102</v>
      </c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</row>
    <row r="100" spans="3:22" ht="13.5" customHeight="1" x14ac:dyDescent="0.25">
      <c r="C100" s="305" t="s">
        <v>124</v>
      </c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</row>
    <row r="101" spans="3:22" ht="8.25" customHeight="1" x14ac:dyDescent="0.25"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3:22" ht="11.25" customHeight="1" x14ac:dyDescent="0.25">
      <c r="C102" s="32" t="s">
        <v>94</v>
      </c>
      <c r="D102" s="32"/>
      <c r="E102" s="32"/>
      <c r="F102" s="32"/>
      <c r="G102" s="32"/>
      <c r="H102" s="32"/>
      <c r="I102" s="32" t="s">
        <v>110</v>
      </c>
      <c r="J102" s="32"/>
      <c r="K102" s="32"/>
      <c r="L102" s="32"/>
      <c r="M102" s="32"/>
      <c r="N102" s="32"/>
      <c r="O102" s="32"/>
    </row>
    <row r="103" spans="3:22" ht="11.25" customHeight="1" x14ac:dyDescent="0.25">
      <c r="C103" s="32" t="s">
        <v>46</v>
      </c>
      <c r="D103" s="32"/>
      <c r="E103" s="32"/>
      <c r="F103" s="32"/>
      <c r="G103" s="32"/>
      <c r="H103" s="32"/>
      <c r="I103" s="32" t="s">
        <v>54</v>
      </c>
      <c r="J103" s="32"/>
      <c r="K103" s="32"/>
      <c r="L103" s="32"/>
      <c r="M103" s="32"/>
      <c r="N103" s="32" t="s">
        <v>55</v>
      </c>
      <c r="O103" s="32"/>
    </row>
    <row r="104" spans="3:22" ht="11.25" customHeight="1" x14ac:dyDescent="0.25">
      <c r="C104" s="32" t="s">
        <v>49</v>
      </c>
      <c r="D104" s="32"/>
      <c r="E104" s="32"/>
      <c r="F104" s="32"/>
      <c r="G104" s="32"/>
      <c r="H104" s="32"/>
      <c r="I104" s="32" t="s">
        <v>57</v>
      </c>
      <c r="J104" s="32"/>
      <c r="K104" s="32"/>
      <c r="L104" s="32"/>
      <c r="M104" s="32"/>
      <c r="N104" s="32" t="s">
        <v>58</v>
      </c>
      <c r="O104" s="32"/>
    </row>
    <row r="105" spans="3:22" ht="11.25" customHeight="1" x14ac:dyDescent="0.25">
      <c r="C105" s="32" t="s">
        <v>52</v>
      </c>
      <c r="D105" s="32"/>
      <c r="E105" s="32"/>
      <c r="F105" s="32"/>
      <c r="G105" s="32"/>
      <c r="H105" s="32"/>
      <c r="I105" s="32" t="s">
        <v>60</v>
      </c>
      <c r="J105" s="32"/>
      <c r="K105" s="32"/>
      <c r="L105" s="32"/>
      <c r="M105" s="32"/>
      <c r="N105" s="32" t="s">
        <v>61</v>
      </c>
      <c r="O105" s="32"/>
    </row>
    <row r="106" spans="3:22" ht="11.25" customHeight="1" x14ac:dyDescent="0.25">
      <c r="C106" s="32"/>
      <c r="D106" s="32"/>
      <c r="E106" s="32"/>
      <c r="F106" s="32"/>
      <c r="G106" s="32"/>
      <c r="H106" s="32"/>
      <c r="I106" s="32" t="s">
        <v>62</v>
      </c>
      <c r="J106" s="32"/>
      <c r="K106" s="32"/>
      <c r="L106" s="32"/>
      <c r="M106" s="32"/>
      <c r="N106" s="32" t="s">
        <v>63</v>
      </c>
      <c r="O106" s="32"/>
    </row>
    <row r="107" spans="3:22" ht="11.25" customHeight="1" x14ac:dyDescent="0.25"/>
    <row r="108" spans="3:22" ht="11.25" customHeight="1" x14ac:dyDescent="0.25"/>
    <row r="109" spans="3:22" ht="11.25" customHeight="1" x14ac:dyDescent="0.25"/>
    <row r="110" spans="3:22" ht="11.25" customHeight="1" x14ac:dyDescent="0.25"/>
    <row r="111" spans="3:22" x14ac:dyDescent="0.25"/>
    <row r="112" spans="3:2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sheetProtection algorithmName="SHA-512" hashValue="99R2+EYZFd6ZC4GZ8S04Y2aKV9qEeVbX7nqUiEXLFG1kbYcxBg/Dk/Duyc942P/8GBeckzoR/QNEqdwsoWkUTA==" saltValue="8q1kO0mMfGBTMwZEzzFagw==" spinCount="100000" sheet="1" scenarios="1"/>
  <mergeCells count="110">
    <mergeCell ref="B21:C21"/>
    <mergeCell ref="F21:G21"/>
    <mergeCell ref="J21:K21"/>
    <mergeCell ref="P21:Q21"/>
    <mergeCell ref="B20:C20"/>
    <mergeCell ref="F20:G20"/>
    <mergeCell ref="J20:K20"/>
    <mergeCell ref="P20:Q20"/>
    <mergeCell ref="B19:C19"/>
    <mergeCell ref="F19:G19"/>
    <mergeCell ref="J19:K19"/>
    <mergeCell ref="P19:Q19"/>
    <mergeCell ref="F18:G18"/>
    <mergeCell ref="J18:K18"/>
    <mergeCell ref="P18:Q18"/>
    <mergeCell ref="C100:V100"/>
    <mergeCell ref="P34:S37"/>
    <mergeCell ref="B42:V42"/>
    <mergeCell ref="C35:E36"/>
    <mergeCell ref="G35:I36"/>
    <mergeCell ref="K34:O37"/>
    <mergeCell ref="C60:L60"/>
    <mergeCell ref="C64:L64"/>
    <mergeCell ref="P58:Q60"/>
    <mergeCell ref="R59:R60"/>
    <mergeCell ref="P61:Q61"/>
    <mergeCell ref="S59:U60"/>
    <mergeCell ref="S61:U61"/>
    <mergeCell ref="S62:U62"/>
    <mergeCell ref="R58:V58"/>
    <mergeCell ref="C99:V99"/>
    <mergeCell ref="B50:U50"/>
    <mergeCell ref="C83:V83"/>
    <mergeCell ref="C78:V78"/>
    <mergeCell ref="C97:V97"/>
    <mergeCell ref="C98:V98"/>
    <mergeCell ref="C94:R94"/>
    <mergeCell ref="K70:P70"/>
    <mergeCell ref="K69:P69"/>
    <mergeCell ref="K68:P68"/>
    <mergeCell ref="K74:P74"/>
    <mergeCell ref="K75:P75"/>
    <mergeCell ref="R68:S68"/>
    <mergeCell ref="R69:S69"/>
    <mergeCell ref="R70:S70"/>
    <mergeCell ref="R71:S71"/>
    <mergeCell ref="R72:S73"/>
    <mergeCell ref="R75:S75"/>
    <mergeCell ref="C92:O92"/>
    <mergeCell ref="C32:E33"/>
    <mergeCell ref="G32:I33"/>
    <mergeCell ref="C38:E39"/>
    <mergeCell ref="G38:I39"/>
    <mergeCell ref="K30:M30"/>
    <mergeCell ref="Q29:S29"/>
    <mergeCell ref="Q30:S30"/>
    <mergeCell ref="G29:I29"/>
    <mergeCell ref="G30:I30"/>
    <mergeCell ref="C29:E30"/>
    <mergeCell ref="K29:M29"/>
    <mergeCell ref="J29:J30"/>
    <mergeCell ref="O29:P30"/>
    <mergeCell ref="O10:V10"/>
    <mergeCell ref="B10:N10"/>
    <mergeCell ref="H44:J44"/>
    <mergeCell ref="H46:J46"/>
    <mergeCell ref="H48:J48"/>
    <mergeCell ref="L48:V48"/>
    <mergeCell ref="L46:V46"/>
    <mergeCell ref="L44:V44"/>
    <mergeCell ref="B17:C17"/>
    <mergeCell ref="F15:G16"/>
    <mergeCell ref="F17:G17"/>
    <mergeCell ref="D14:G14"/>
    <mergeCell ref="H14:L14"/>
    <mergeCell ref="J15:K15"/>
    <mergeCell ref="J16:K16"/>
    <mergeCell ref="J17:K17"/>
    <mergeCell ref="V14:V16"/>
    <mergeCell ref="O15:Q15"/>
    <mergeCell ref="O26:P27"/>
    <mergeCell ref="Q26:S26"/>
    <mergeCell ref="Q27:S27"/>
    <mergeCell ref="P16:Q16"/>
    <mergeCell ref="P17:Q17"/>
    <mergeCell ref="P23:Q23"/>
    <mergeCell ref="V72:V73"/>
    <mergeCell ref="Q72:Q73"/>
    <mergeCell ref="K72:P73"/>
    <mergeCell ref="K71:P71"/>
    <mergeCell ref="B11:D11"/>
    <mergeCell ref="B12:D12"/>
    <mergeCell ref="J26:J27"/>
    <mergeCell ref="D15:D16"/>
    <mergeCell ref="E15:E16"/>
    <mergeCell ref="B14:C16"/>
    <mergeCell ref="G26:I26"/>
    <mergeCell ref="G27:I27"/>
    <mergeCell ref="B22:C22"/>
    <mergeCell ref="C26:E27"/>
    <mergeCell ref="F22:G22"/>
    <mergeCell ref="J22:K22"/>
    <mergeCell ref="J23:K23"/>
    <mergeCell ref="K26:M26"/>
    <mergeCell ref="K27:M27"/>
    <mergeCell ref="B18:C18"/>
    <mergeCell ref="C61:O61"/>
    <mergeCell ref="P62:Q62"/>
    <mergeCell ref="O14:S14"/>
    <mergeCell ref="P22:Q22"/>
  </mergeCells>
  <phoneticPr fontId="9" type="noConversion"/>
  <conditionalFormatting sqref="F17:F22">
    <cfRule type="cellIs" dxfId="5" priority="14" stopIfTrue="1" operator="equal">
      <formula>0</formula>
    </cfRule>
  </conditionalFormatting>
  <conditionalFormatting sqref="G27:I27 K27:N27 Q27 G30:I30 K30:N30 Q30 G32:I33 G38:I39">
    <cfRule type="cellIs" dxfId="4" priority="5" operator="equal">
      <formula>0</formula>
    </cfRule>
  </conditionalFormatting>
  <conditionalFormatting sqref="G35:I36">
    <cfRule type="cellIs" dxfId="3" priority="1" operator="equal">
      <formula>0</formula>
    </cfRule>
  </conditionalFormatting>
  <conditionalFormatting sqref="P34">
    <cfRule type="cellIs" dxfId="2" priority="4" operator="equal">
      <formula>0</formula>
    </cfRule>
  </conditionalFormatting>
  <conditionalFormatting sqref="V17:V22">
    <cfRule type="cellIs" dxfId="1" priority="7" stopIfTrue="1" operator="equal">
      <formula>0</formula>
    </cfRule>
  </conditionalFormatting>
  <conditionalFormatting sqref="V61:V62">
    <cfRule type="cellIs" dxfId="0" priority="2" stopIfTrue="1" operator="equal">
      <formula>0</formula>
    </cfRule>
  </conditionalFormatting>
  <dataValidations disablePrompts="1" count="1">
    <dataValidation operator="lessThanOrEqual" allowBlank="1" showInputMessage="1" showErrorMessage="1" sqref="D17:D21" xr:uid="{E32F4A17-F0C8-4A99-B8F5-18CF1B620746}"/>
  </dataValidations>
  <hyperlinks>
    <hyperlink ref="C100" r:id="rId1" display="https://regionuppsala.se/samverkanswebben/it-service-och-fastighet/leverantorer/fakturera-region-uppsala/" xr:uid="{A5605EAF-596F-4EFF-AD07-26C222FEA13E}"/>
    <hyperlink ref="H89" r:id="rId2" xr:uid="{2A02F287-EE31-41CC-897F-5CC403979FAB}"/>
    <hyperlink ref="H90" r:id="rId3" xr:uid="{22BE9B53-CF1D-4AEB-A761-67D4A06E9433}"/>
    <hyperlink ref="C100:V100" r:id="rId4" display="Fakturera Region Uppsala (Länk)" xr:uid="{9BC53DDC-D2D8-4CEA-9AEB-1FAC25A80632}"/>
  </hyperlinks>
  <pageMargins left="0.25" right="0.25" top="0.75" bottom="0.75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8" name="Drop Down 9">
              <controlPr locked="0" defaultSize="0" autoLine="0" autoPict="0">
                <anchor moveWithCells="1">
                  <from>
                    <xdr:col>8</xdr:col>
                    <xdr:colOff>57150</xdr:colOff>
                    <xdr:row>11</xdr:row>
                    <xdr:rowOff>57150</xdr:rowOff>
                  </from>
                  <to>
                    <xdr:col>21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Drop Down 14">
              <controlPr defaultSize="0" autoLine="0" autoPict="0">
                <anchor moveWithCells="1">
                  <from>
                    <xdr:col>6</xdr:col>
                    <xdr:colOff>0</xdr:colOff>
                    <xdr:row>2</xdr:row>
                    <xdr:rowOff>19050</xdr:rowOff>
                  </from>
                  <to>
                    <xdr:col>11</xdr:col>
                    <xdr:colOff>9525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2998-28B6-42D3-965E-A566A3E27563}">
  <dimension ref="B16:Q65"/>
  <sheetViews>
    <sheetView workbookViewId="0">
      <selection activeCell="B29" sqref="B1:U1048576"/>
    </sheetView>
  </sheetViews>
  <sheetFormatPr defaultColWidth="9.140625" defaultRowHeight="15" x14ac:dyDescent="0.25"/>
  <cols>
    <col min="1" max="1" width="9.140625" customWidth="1"/>
    <col min="2" max="2" width="4.5703125" hidden="1" customWidth="1"/>
    <col min="3" max="3" width="26.7109375" hidden="1" customWidth="1"/>
    <col min="4" max="4" width="5.7109375" hidden="1" customWidth="1"/>
    <col min="5" max="5" width="2.42578125" hidden="1" customWidth="1"/>
    <col min="6" max="6" width="15.5703125" hidden="1" customWidth="1"/>
    <col min="7" max="7" width="9.140625" hidden="1" customWidth="1"/>
    <col min="8" max="8" width="3" hidden="1" customWidth="1"/>
    <col min="9" max="9" width="14.85546875" hidden="1" customWidth="1"/>
    <col min="10" max="10" width="8.7109375" hidden="1" customWidth="1"/>
    <col min="11" max="21" width="0" hidden="1" customWidth="1"/>
  </cols>
  <sheetData>
    <row r="16" spans="6:7" x14ac:dyDescent="0.25">
      <c r="F16" s="73" t="s">
        <v>90</v>
      </c>
      <c r="G16" s="70"/>
    </row>
    <row r="17" spans="2:10" ht="39.75" thickBot="1" x14ac:dyDescent="0.3">
      <c r="F17" s="70"/>
      <c r="G17" s="70"/>
      <c r="I17" s="74" t="s">
        <v>91</v>
      </c>
      <c r="J17" s="69" t="s">
        <v>92</v>
      </c>
    </row>
    <row r="18" spans="2:10" ht="15.75" thickBot="1" x14ac:dyDescent="0.3">
      <c r="B18" s="14">
        <v>1</v>
      </c>
      <c r="C18" s="67" t="s">
        <v>54</v>
      </c>
      <c r="D18" s="26">
        <v>61906</v>
      </c>
      <c r="F18" s="11" t="s">
        <v>84</v>
      </c>
      <c r="G18" s="12" t="s">
        <v>85</v>
      </c>
      <c r="I18" s="69"/>
      <c r="J18" s="69"/>
    </row>
    <row r="19" spans="2:10" x14ac:dyDescent="0.25">
      <c r="B19" s="2">
        <v>2</v>
      </c>
      <c r="C19" s="65" t="s">
        <v>57</v>
      </c>
      <c r="D19" s="27">
        <v>61202</v>
      </c>
      <c r="F19" t="s">
        <v>86</v>
      </c>
      <c r="G19">
        <v>611</v>
      </c>
      <c r="I19" s="68">
        <f>97740/165</f>
        <v>592.36363636363637</v>
      </c>
      <c r="J19">
        <f>ROUND(I19*1.032,0)</f>
        <v>611</v>
      </c>
    </row>
    <row r="20" spans="2:10" x14ac:dyDescent="0.25">
      <c r="B20" s="2">
        <v>3</v>
      </c>
      <c r="C20" s="65" t="s">
        <v>60</v>
      </c>
      <c r="D20" s="27">
        <v>61102</v>
      </c>
      <c r="F20" t="s">
        <v>87</v>
      </c>
      <c r="G20">
        <v>361</v>
      </c>
      <c r="I20" s="68">
        <f>57670/165</f>
        <v>349.5151515151515</v>
      </c>
      <c r="J20">
        <f>ROUND(I20*1.032,0)</f>
        <v>361</v>
      </c>
    </row>
    <row r="21" spans="2:10" ht="15.75" thickBot="1" x14ac:dyDescent="0.3">
      <c r="B21" s="64">
        <v>4</v>
      </c>
      <c r="C21" s="66" t="s">
        <v>62</v>
      </c>
      <c r="D21" s="29">
        <v>46500</v>
      </c>
      <c r="F21" t="s">
        <v>89</v>
      </c>
      <c r="G21">
        <v>325</v>
      </c>
      <c r="I21" s="68">
        <f>51992/165</f>
        <v>315.10303030303032</v>
      </c>
      <c r="J21">
        <f>ROUND(I21*1.032,0)</f>
        <v>325</v>
      </c>
    </row>
    <row r="22" spans="2:10" x14ac:dyDescent="0.25">
      <c r="F22" t="s">
        <v>93</v>
      </c>
    </row>
    <row r="42" spans="2:11" x14ac:dyDescent="0.25">
      <c r="B42" s="59" t="s">
        <v>41</v>
      </c>
      <c r="C42" s="60"/>
      <c r="D42" s="60"/>
      <c r="E42" s="60"/>
      <c r="F42" s="60"/>
      <c r="G42" s="52"/>
      <c r="H42" s="44" t="s">
        <v>42</v>
      </c>
      <c r="I42" s="51" t="s">
        <v>43</v>
      </c>
      <c r="J42" s="44"/>
      <c r="K42" s="43">
        <v>1.5</v>
      </c>
    </row>
    <row r="43" spans="2:11" x14ac:dyDescent="0.25">
      <c r="B43" s="59" t="s">
        <v>41</v>
      </c>
      <c r="C43" s="60"/>
      <c r="D43" s="60"/>
      <c r="E43" s="60"/>
      <c r="F43" s="60"/>
      <c r="G43" s="52"/>
      <c r="H43" s="44" t="s">
        <v>42</v>
      </c>
      <c r="I43" s="51" t="s">
        <v>44</v>
      </c>
      <c r="J43" s="44"/>
      <c r="K43" s="58">
        <v>2</v>
      </c>
    </row>
    <row r="44" spans="2:11" x14ac:dyDescent="0.25">
      <c r="B44" s="59" t="s">
        <v>45</v>
      </c>
      <c r="C44" s="60"/>
      <c r="D44" s="60"/>
      <c r="E44" s="60"/>
      <c r="F44" s="60"/>
      <c r="G44" s="52"/>
      <c r="H44" s="44" t="s">
        <v>42</v>
      </c>
      <c r="I44" s="51" t="s">
        <v>43</v>
      </c>
      <c r="J44" s="44"/>
      <c r="K44" s="58">
        <v>2</v>
      </c>
    </row>
    <row r="45" spans="2:11" x14ac:dyDescent="0.25">
      <c r="B45" s="59" t="s">
        <v>47</v>
      </c>
      <c r="C45" s="60"/>
      <c r="D45" s="60"/>
      <c r="E45" s="60"/>
      <c r="F45" s="60"/>
      <c r="G45" s="52"/>
      <c r="H45" s="44" t="s">
        <v>42</v>
      </c>
      <c r="I45" s="51" t="s">
        <v>48</v>
      </c>
      <c r="J45" s="53"/>
      <c r="K45" s="58">
        <v>2</v>
      </c>
    </row>
    <row r="46" spans="2:11" x14ac:dyDescent="0.25">
      <c r="B46" s="179" t="s">
        <v>50</v>
      </c>
      <c r="C46" s="180"/>
      <c r="D46" s="180"/>
      <c r="E46" s="180"/>
      <c r="F46" s="180"/>
      <c r="G46" s="180"/>
      <c r="H46" s="177" t="s">
        <v>42</v>
      </c>
      <c r="I46" s="71" t="s">
        <v>51</v>
      </c>
      <c r="J46" s="71"/>
      <c r="K46" s="175">
        <v>2</v>
      </c>
    </row>
    <row r="47" spans="2:11" x14ac:dyDescent="0.25">
      <c r="B47" s="181"/>
      <c r="C47" s="182"/>
      <c r="D47" s="182"/>
      <c r="E47" s="182"/>
      <c r="F47" s="182"/>
      <c r="G47" s="182"/>
      <c r="H47" s="178"/>
      <c r="I47" s="72"/>
      <c r="J47" s="72"/>
      <c r="K47" s="176"/>
    </row>
    <row r="48" spans="2:11" x14ac:dyDescent="0.25">
      <c r="B48" s="61" t="s">
        <v>53</v>
      </c>
      <c r="C48" s="62"/>
      <c r="D48" s="62"/>
      <c r="E48" s="62"/>
      <c r="F48" s="62"/>
      <c r="G48" s="52"/>
      <c r="H48" s="44"/>
      <c r="I48" s="44"/>
      <c r="J48" s="44"/>
      <c r="K48" s="58">
        <v>1</v>
      </c>
    </row>
    <row r="49" spans="2:17" x14ac:dyDescent="0.25">
      <c r="B49" s="59" t="s">
        <v>56</v>
      </c>
      <c r="C49" s="60"/>
      <c r="D49" s="60"/>
      <c r="E49" s="60"/>
      <c r="F49" s="60"/>
      <c r="G49" s="52"/>
      <c r="H49" s="44" t="s">
        <v>42</v>
      </c>
      <c r="I49" s="51" t="s">
        <v>48</v>
      </c>
      <c r="J49" s="44"/>
      <c r="K49" s="58">
        <v>3</v>
      </c>
    </row>
    <row r="50" spans="2:17" x14ac:dyDescent="0.25">
      <c r="C50" s="42" t="s">
        <v>59</v>
      </c>
    </row>
    <row r="57" spans="2:17" ht="15.75" thickBot="1" x14ac:dyDescent="0.3">
      <c r="J57" s="32"/>
      <c r="K57" s="32"/>
      <c r="L57" s="32"/>
      <c r="M57" s="32"/>
      <c r="N57" s="32"/>
      <c r="O57" s="32"/>
      <c r="P57" s="32"/>
      <c r="Q57" s="117" t="s">
        <v>71</v>
      </c>
    </row>
    <row r="58" spans="2:17" x14ac:dyDescent="0.25">
      <c r="K58" s="356" t="s">
        <v>73</v>
      </c>
      <c r="L58" s="357"/>
      <c r="M58" s="360" t="s">
        <v>74</v>
      </c>
      <c r="N58" s="356" t="s">
        <v>73</v>
      </c>
      <c r="O58" s="357"/>
      <c r="P58" s="357"/>
      <c r="Q58" s="360" t="s">
        <v>74</v>
      </c>
    </row>
    <row r="59" spans="2:17" ht="15.75" thickBot="1" x14ac:dyDescent="0.3">
      <c r="K59" s="358"/>
      <c r="L59" s="359"/>
      <c r="M59" s="361"/>
      <c r="N59" s="358"/>
      <c r="O59" s="359"/>
      <c r="P59" s="359"/>
      <c r="Q59" s="361"/>
    </row>
    <row r="60" spans="2:17" x14ac:dyDescent="0.25">
      <c r="K60" s="362">
        <v>5</v>
      </c>
      <c r="L60" s="363"/>
      <c r="M60" s="111">
        <v>0.08</v>
      </c>
      <c r="N60" s="362">
        <v>35</v>
      </c>
      <c r="O60" s="363"/>
      <c r="P60" s="363"/>
      <c r="Q60" s="106">
        <v>0.57999999999999996</v>
      </c>
    </row>
    <row r="61" spans="2:17" x14ac:dyDescent="0.25">
      <c r="K61" s="350">
        <v>10</v>
      </c>
      <c r="L61" s="351"/>
      <c r="M61" s="112">
        <v>0.17</v>
      </c>
      <c r="N61" s="352">
        <v>40</v>
      </c>
      <c r="O61" s="353"/>
      <c r="P61" s="353"/>
      <c r="Q61" s="107">
        <v>0.67</v>
      </c>
    </row>
    <row r="62" spans="2:17" x14ac:dyDescent="0.25">
      <c r="K62" s="348">
        <v>15</v>
      </c>
      <c r="L62" s="349"/>
      <c r="M62" s="113">
        <v>0.25</v>
      </c>
      <c r="N62" s="348">
        <v>45</v>
      </c>
      <c r="O62" s="349"/>
      <c r="P62" s="349"/>
      <c r="Q62" s="108">
        <v>0.75</v>
      </c>
    </row>
    <row r="63" spans="2:17" x14ac:dyDescent="0.25">
      <c r="K63" s="350">
        <v>20</v>
      </c>
      <c r="L63" s="351"/>
      <c r="M63" s="112">
        <v>0.33</v>
      </c>
      <c r="N63" s="352">
        <v>50</v>
      </c>
      <c r="O63" s="353"/>
      <c r="P63" s="353"/>
      <c r="Q63" s="107">
        <v>0.83</v>
      </c>
    </row>
    <row r="64" spans="2:17" x14ac:dyDescent="0.25">
      <c r="K64" s="354">
        <v>25</v>
      </c>
      <c r="L64" s="355"/>
      <c r="M64" s="114">
        <v>0.42</v>
      </c>
      <c r="N64" s="348">
        <v>55</v>
      </c>
      <c r="O64" s="349"/>
      <c r="P64" s="349"/>
      <c r="Q64" s="109">
        <v>0.92</v>
      </c>
    </row>
    <row r="65" spans="11:17" ht="15.75" thickBot="1" x14ac:dyDescent="0.3">
      <c r="K65" s="344">
        <v>30</v>
      </c>
      <c r="L65" s="345"/>
      <c r="M65" s="115">
        <v>0.5</v>
      </c>
      <c r="N65" s="346">
        <v>60</v>
      </c>
      <c r="O65" s="347"/>
      <c r="P65" s="347"/>
      <c r="Q65" s="110">
        <v>1</v>
      </c>
    </row>
  </sheetData>
  <mergeCells count="19">
    <mergeCell ref="K46:K47"/>
    <mergeCell ref="B46:G47"/>
    <mergeCell ref="H46:H47"/>
    <mergeCell ref="K58:L59"/>
    <mergeCell ref="M58:M59"/>
    <mergeCell ref="N58:P59"/>
    <mergeCell ref="Q58:Q59"/>
    <mergeCell ref="K60:L60"/>
    <mergeCell ref="N60:P60"/>
    <mergeCell ref="K61:L61"/>
    <mergeCell ref="N61:P61"/>
    <mergeCell ref="K65:L65"/>
    <mergeCell ref="N65:P65"/>
    <mergeCell ref="K62:L62"/>
    <mergeCell ref="N62:P62"/>
    <mergeCell ref="K63:L63"/>
    <mergeCell ref="N63:P63"/>
    <mergeCell ref="K64:L64"/>
    <mergeCell ref="N64:P64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4348A93C0F0499D19047E83923DA5" ma:contentTypeVersion="4" ma:contentTypeDescription="Skapa ett nytt dokument." ma:contentTypeScope="" ma:versionID="5ac2b93841af6bf029e362f9b74cf699">
  <xsd:schema xmlns:xsd="http://www.w3.org/2001/XMLSchema" xmlns:xs="http://www.w3.org/2001/XMLSchema" xmlns:p="http://schemas.microsoft.com/office/2006/metadata/properties" xmlns:ns2="7ef93277-0ffc-493d-9d1a-438c1ad5498d" targetNamespace="http://schemas.microsoft.com/office/2006/metadata/properties" ma:root="true" ma:fieldsID="47ba3e74dd9ff67fb33fd2ada42343e4" ns2:_="">
    <xsd:import namespace="7ef93277-0ffc-493d-9d1a-438c1ad54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93277-0ffc-493d-9d1a-438c1ad54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2CC644-7BA7-4EFC-8DDA-BAEDD680F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D0B393-FD45-43F3-95A1-AF70004D0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93277-0ffc-493d-9d1a-438c1ad54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3EAA17-0A47-4DD1-B5D4-3DB38E977858}">
  <ds:schemaRefs>
    <ds:schemaRef ds:uri="http://purl.org/dc/elements/1.1/"/>
    <ds:schemaRef ds:uri="http://purl.org/dc/terms/"/>
    <ds:schemaRef ds:uri="http://schemas.microsoft.com/office/2006/documentManagement/types"/>
    <ds:schemaRef ds:uri="7ef93277-0ffc-493d-9d1a-438c1ad5498d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Blankett för jour och beredskap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 Uppströmer Eklöf</dc:creator>
  <cp:keywords/>
  <dc:description/>
  <cp:lastModifiedBy>Anders Sävneby</cp:lastModifiedBy>
  <cp:revision/>
  <cp:lastPrinted>2025-02-05T13:25:32Z</cp:lastPrinted>
  <dcterms:created xsi:type="dcterms:W3CDTF">2024-10-15T07:49:48Z</dcterms:created>
  <dcterms:modified xsi:type="dcterms:W3CDTF">2025-02-24T09:45:12Z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0x0101004B24348A93C0F0499D19047E83923DA5</vt:lpwstr>
  </property>
</Properties>
</file>