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ltuppsala.sharepoint.com/sites/o365grp3967/Delade dokument/Ekonomi/"/>
    </mc:Choice>
  </mc:AlternateContent>
  <xr:revisionPtr revIDLastSave="0" documentId="8_{DB965787-03FD-4379-97B5-9EEBB6F6F131}" xr6:coauthVersionLast="47" xr6:coauthVersionMax="47" xr10:uidLastSave="{00000000-0000-0000-0000-000000000000}"/>
  <bookViews>
    <workbookView xWindow="-28920" yWindow="5235" windowWidth="29040" windowHeight="15720" xr2:uid="{4F5647A4-6302-4CE8-825E-3915323B9886}"/>
  </bookViews>
  <sheets>
    <sheet name="Blankett för jour och beredskap" sheetId="1" r:id="rId1"/>
    <sheet name="Blad1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  <c r="M55" i="1"/>
  <c r="M54" i="1"/>
  <c r="E15" i="1" l="1"/>
  <c r="M15" i="1" s="1"/>
  <c r="E16" i="1"/>
  <c r="M16" i="1" s="1"/>
  <c r="E17" i="1"/>
  <c r="M17" i="1" s="1"/>
  <c r="E14" i="1"/>
  <c r="J21" i="5"/>
  <c r="I21" i="5"/>
  <c r="J20" i="5"/>
  <c r="I20" i="5"/>
  <c r="J19" i="5"/>
  <c r="I19" i="5"/>
  <c r="F10" i="1"/>
  <c r="E35" i="1" s="1"/>
  <c r="M14" i="1" l="1"/>
  <c r="M18" i="1" s="1"/>
  <c r="E34" i="1"/>
  <c r="E33" i="1" l="1"/>
  <c r="E36" i="1" s="1"/>
  <c r="E37" i="1" l="1"/>
  <c r="K36" i="1" s="1"/>
</calcChain>
</file>

<file path=xl/sharedStrings.xml><?xml version="1.0" encoding="utf-8"?>
<sst xmlns="http://schemas.openxmlformats.org/spreadsheetml/2006/main" count="191" uniqueCount="135">
  <si>
    <r>
      <t xml:space="preserve">Namn (Läkare) </t>
    </r>
    <r>
      <rPr>
        <b/>
        <vertAlign val="superscript"/>
        <sz val="9"/>
        <color theme="1"/>
        <rFont val="Calibri"/>
        <family val="2"/>
        <scheme val="minor"/>
      </rPr>
      <t>3)</t>
    </r>
  </si>
  <si>
    <r>
      <t xml:space="preserve">År/Mån: </t>
    </r>
    <r>
      <rPr>
        <b/>
        <vertAlign val="superscript"/>
        <sz val="9"/>
        <color theme="1"/>
        <rFont val="Calibri"/>
        <family val="2"/>
        <scheme val="minor"/>
      </rPr>
      <t>4)</t>
    </r>
  </si>
  <si>
    <r>
      <t xml:space="preserve">Befattning (välj i menyn) </t>
    </r>
    <r>
      <rPr>
        <b/>
        <vertAlign val="superscript"/>
        <sz val="9"/>
        <color theme="1"/>
        <rFont val="Calibri"/>
        <family val="2"/>
        <scheme val="minor"/>
      </rPr>
      <t>5)</t>
    </r>
  </si>
  <si>
    <t>Datum</t>
  </si>
  <si>
    <r>
      <t xml:space="preserve">Tidsperiod </t>
    </r>
    <r>
      <rPr>
        <b/>
        <vertAlign val="superscript"/>
        <sz val="9"/>
        <rFont val="Calibri"/>
        <family val="2"/>
        <scheme val="minor"/>
      </rPr>
      <t>6)</t>
    </r>
  </si>
  <si>
    <r>
      <t xml:space="preserve">Arbetad tid </t>
    </r>
    <r>
      <rPr>
        <b/>
        <vertAlign val="superscript"/>
        <sz val="9"/>
        <rFont val="Calibri"/>
        <family val="2"/>
        <scheme val="minor"/>
      </rPr>
      <t>7)</t>
    </r>
  </si>
  <si>
    <r>
      <t xml:space="preserve">Bundenhet </t>
    </r>
    <r>
      <rPr>
        <b/>
        <vertAlign val="superscript"/>
        <sz val="9"/>
        <rFont val="Calibri"/>
        <family val="2"/>
        <scheme val="minor"/>
      </rPr>
      <t>8)</t>
    </r>
  </si>
  <si>
    <r>
      <rPr>
        <b/>
        <sz val="8"/>
        <rFont val="Calibri"/>
        <family val="2"/>
        <scheme val="minor"/>
      </rPr>
      <t xml:space="preserve">Kontroll - </t>
    </r>
    <r>
      <rPr>
        <sz val="8"/>
        <rFont val="Calibri"/>
        <family val="2"/>
        <scheme val="minor"/>
      </rPr>
      <t xml:space="preserve">ifylls ej </t>
    </r>
    <r>
      <rPr>
        <b/>
        <vertAlign val="superscript"/>
        <sz val="8"/>
        <rFont val="Calibri"/>
        <family val="2"/>
        <scheme val="minor"/>
      </rPr>
      <t>9)</t>
    </r>
  </si>
  <si>
    <t xml:space="preserve">From kl tt:mm </t>
  </si>
  <si>
    <t>T o m kl tt:mm</t>
  </si>
  <si>
    <t>Antal timmar</t>
  </si>
  <si>
    <t>Faktor 1,0</t>
  </si>
  <si>
    <t>Faktor 1,5</t>
  </si>
  <si>
    <t>Faktor 2,0</t>
  </si>
  <si>
    <t>Faktor 3,0</t>
  </si>
  <si>
    <t>Ersättnings-tid</t>
  </si>
  <si>
    <t>0,25</t>
  </si>
  <si>
    <r>
      <rPr>
        <b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Ange namn på läkare som tjänstgjort</t>
    </r>
  </si>
  <si>
    <r>
      <rPr>
        <b/>
        <sz val="9"/>
        <color theme="1"/>
        <rFont val="Calibri"/>
        <family val="2"/>
        <scheme val="minor"/>
      </rPr>
      <t xml:space="preserve">4) </t>
    </r>
    <r>
      <rPr>
        <sz val="9"/>
        <color theme="1"/>
        <rFont val="Calibri"/>
        <family val="2"/>
        <scheme val="minor"/>
      </rPr>
      <t>Ange år och månad</t>
    </r>
  </si>
  <si>
    <r>
      <rPr>
        <b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 Använd rullgardinen för att ange tjänstgörande läkares befattning</t>
    </r>
  </si>
  <si>
    <t>6)      Tidsperiod</t>
  </si>
  <si>
    <t xml:space="preserve">Skriv starttid och sluttid för jour- eller beredskapspasset enligt exempel till höger, </t>
  </si>
  <si>
    <t>glöm ej datum. (arbetspassets antal timmar fylls i automatiskt i denna blankett (Excel)</t>
  </si>
  <si>
    <t>7)      Arbetad tid</t>
  </si>
  <si>
    <t>Endast faktisk arbetad tid under jour- eller beredskapspasset (Rapporteras till ATL)</t>
  </si>
  <si>
    <t xml:space="preserve">Ersättningstid </t>
  </si>
  <si>
    <t xml:space="preserve">Ersättningstid är den faktiska arbetstiden under ett  jour- </t>
  </si>
  <si>
    <t>Måndag - torsdag</t>
  </si>
  <si>
    <t>Kl.</t>
  </si>
  <si>
    <t>21:00-24:00</t>
  </si>
  <si>
    <t>eller beredskapspasset där varje påbörjad arbetad</t>
  </si>
  <si>
    <t>00:00-07:00</t>
  </si>
  <si>
    <t>halvtimme räknas som hel halvtimme.</t>
  </si>
  <si>
    <t>Fredag</t>
  </si>
  <si>
    <t>Exempel om du arbetar 2 ggr under natten mellan</t>
  </si>
  <si>
    <t>Lörd., sönd. och helgdag</t>
  </si>
  <si>
    <t>00:00-24:00</t>
  </si>
  <si>
    <t xml:space="preserve">kl 00:00-07:00, den ena gången 2 tim 40 min och den andra </t>
  </si>
  <si>
    <t>Vard. före lätthelg och helgdag efter ordinare arbetstids slut</t>
  </si>
  <si>
    <t>17:00-24:00</t>
  </si>
  <si>
    <t xml:space="preserve">gången 1 tim och 10 min, så redovisas i faktor-2-kolumnen </t>
  </si>
  <si>
    <t xml:space="preserve">ersättningstiden 4,5 tim (3 tim + 1,5 tim) Kompensation för </t>
  </si>
  <si>
    <t>Annan tid</t>
  </si>
  <si>
    <t xml:space="preserve">arbetad tid under jour (ersättningstid x faktor) </t>
  </si>
  <si>
    <t>Storhelg*</t>
  </si>
  <si>
    <t>*Julafton, juldagen, annandag jul, nyårsafton, nyårsdagen, midsommarafton, midsommardagen</t>
  </si>
  <si>
    <t xml:space="preserve">8)      Ersättnings för bundenhet (redovisas i timmar och decimaler) </t>
  </si>
  <si>
    <t>Återstående tid som inte är faktiskt arbetat tid under jour eller beredskap redovisas som bundenhet.</t>
  </si>
  <si>
    <t>Tider</t>
  </si>
  <si>
    <t xml:space="preserve">Jour </t>
  </si>
  <si>
    <t>Beredskap</t>
  </si>
  <si>
    <t>Handledarpass ST, tillgänglig per telefon</t>
  </si>
  <si>
    <t xml:space="preserve">Låg </t>
  </si>
  <si>
    <t>mån kl 07:00 - fre 21:00</t>
  </si>
  <si>
    <t xml:space="preserve">Hög </t>
  </si>
  <si>
    <t>fre kl 21:00-vardag 07:00, storhelg</t>
  </si>
  <si>
    <t>0,50</t>
  </si>
  <si>
    <t>9)      Kontroll</t>
  </si>
  <si>
    <t>Yrkesroll</t>
  </si>
  <si>
    <t>Timpris</t>
  </si>
  <si>
    <t>Fylls i automatiskt vid val av befattning</t>
  </si>
  <si>
    <t>Specialist allmänmedicin</t>
  </si>
  <si>
    <t>St-läkare</t>
  </si>
  <si>
    <t>Leg-läkare</t>
  </si>
  <si>
    <t xml:space="preserve">Rapportera klockslag för de störningar du haft under ditt jour- eller beredskapspass genom att skriva starttid och sluttid i </t>
  </si>
  <si>
    <t>Attestering/signering av blankett</t>
  </si>
  <si>
    <t>Fakturering</t>
  </si>
  <si>
    <t>Blanketten ska, enligt uppsatt rutin, skickas in efter genomfört jourpass och bifogas som bilaga till faktura i enlighet med förfrågningsunderlaget</t>
  </si>
  <si>
    <t>Privata vårdcentraler bifogar blanketten tillsammans med fakturan. Fakturering sker löpande. rutin</t>
  </si>
  <si>
    <t>Fakturera Region Uppsala (Länk)</t>
  </si>
  <si>
    <t>Fakturaadress:</t>
  </si>
  <si>
    <t>Referenser</t>
  </si>
  <si>
    <t>Nära vård och hälsa, FE 470,</t>
  </si>
  <si>
    <t>Enköpings jourmottagning</t>
  </si>
  <si>
    <t>PV6190601</t>
  </si>
  <si>
    <t>Box 6363, 751 35 Uppsala</t>
  </si>
  <si>
    <t>Östhammars jourmottagning</t>
  </si>
  <si>
    <t>PV6120201</t>
  </si>
  <si>
    <t>Referens ska anges</t>
  </si>
  <si>
    <t>Tierps jourmottagning</t>
  </si>
  <si>
    <t>PV6110201</t>
  </si>
  <si>
    <t>NVH medellöner vårdvalet nov 2024 inklusive budgetuppräkning 2025, timpris med tillägg exkl sociala avg.</t>
  </si>
  <si>
    <t>medellön 202411</t>
  </si>
  <si>
    <t>Uppräknat med 3,2%</t>
  </si>
  <si>
    <t xml:space="preserve"> </t>
  </si>
  <si>
    <t>Lathund: Minuter redovisat i andel av timme</t>
  </si>
  <si>
    <t>ant min</t>
  </si>
  <si>
    <t>andel min/tim</t>
  </si>
  <si>
    <t>Tid arbetad</t>
  </si>
  <si>
    <t>Tid bundenhet</t>
  </si>
  <si>
    <t>Timersättning</t>
  </si>
  <si>
    <t>PO-pålägg</t>
  </si>
  <si>
    <t>Utbetalas till vårdcentral</t>
  </si>
  <si>
    <t>Kl. 21:00-24:00</t>
  </si>
  <si>
    <t>Kl. 00:00-07:00</t>
  </si>
  <si>
    <t>Kl. 00:00-24:00</t>
  </si>
  <si>
    <t>Kl. 17:00-24:00</t>
  </si>
  <si>
    <t xml:space="preserve">Vard. före lätthelg och helgdag </t>
  </si>
  <si>
    <t>efter ordinare arbetstids slut</t>
  </si>
  <si>
    <t>Handledare ST</t>
  </si>
  <si>
    <t>Låg (0,25)</t>
  </si>
  <si>
    <t>1)</t>
  </si>
  <si>
    <t>Beredskaps
jour</t>
  </si>
  <si>
    <t>Avser Beredskapsjouren</t>
  </si>
  <si>
    <r>
      <t xml:space="preserve">Vårdcentral samt namn på ansvarig chef </t>
    </r>
    <r>
      <rPr>
        <b/>
        <vertAlign val="superscript"/>
        <sz val="9"/>
        <color theme="1"/>
        <rFont val="Calibri"/>
        <family val="2"/>
        <scheme val="minor"/>
      </rPr>
      <t>2)</t>
    </r>
  </si>
  <si>
    <t>Instruktion för rapportering efter tjänstgöring vid jour - Östhammar, Tierp och Enköping</t>
  </si>
  <si>
    <r>
      <rPr>
        <b/>
        <sz val="9"/>
        <color theme="1"/>
        <rFont val="Calibri"/>
        <family val="2"/>
        <scheme val="minor"/>
      </rPr>
      <t>2)</t>
    </r>
    <r>
      <rPr>
        <sz val="9"/>
        <color theme="1"/>
        <rFont val="Calibri"/>
        <family val="2"/>
        <scheme val="minor"/>
      </rPr>
      <t xml:space="preserve"> Ange vilken Vårdcentral som bemannat och skickar fakturan, ange även ansvarig verksamhetschef på vårdcentralen</t>
    </r>
  </si>
  <si>
    <t xml:space="preserve">Beräkningskontroll sker automatiskt i excel. Är kolumnen blank (grå) så  är den sammanlagda faktiska arbetstiden samt den bundna tiden lika </t>
  </si>
  <si>
    <t xml:space="preserve">med arbetets längd. Om den visas grön så är det redovisat för få timmar i förhållande till arbetspassets längd. Om cellen är röd så är det </t>
  </si>
  <si>
    <t>redovisat för många timmar.</t>
  </si>
  <si>
    <t xml:space="preserve">Offentliga vårdcentraler skickar blanketten till respektive jourmottagning/beredskapsjour där passet utförts enl rutin. Ekonomienheten </t>
  </si>
  <si>
    <t>inom Nära vård och hälsa ombesörjer sedan utbetalning till respektiver vårdcentral.</t>
  </si>
  <si>
    <r>
      <t>Beräkning ersättning</t>
    </r>
    <r>
      <rPr>
        <sz val="9"/>
        <rFont val="Calibri"/>
        <family val="2"/>
        <scheme val="minor"/>
      </rPr>
      <t xml:space="preserve"> (Utöver gällande ersättningsnivåer används Region Uppsalas PO pålägg. För 2025 gäller 50,45 %.)</t>
    </r>
  </si>
  <si>
    <t>Denna blankett skall användas av vårdgivare vid fakturering efter tjänstgöring vid Beredskapsjouren</t>
  </si>
  <si>
    <t>Underlag för ersättning vid tjänstgörig på Beredskapsjouren för både privata och offentliga vårdcentraler</t>
  </si>
  <si>
    <r>
      <rPr>
        <b/>
        <sz val="9"/>
        <color theme="1"/>
        <rFont val="Calibri"/>
        <family val="2"/>
        <scheme val="minor"/>
      </rPr>
      <t>1)</t>
    </r>
    <r>
      <rPr>
        <sz val="9"/>
        <color theme="1"/>
        <rFont val="Calibri"/>
        <family val="2"/>
        <scheme val="minor"/>
      </rPr>
      <t xml:space="preserve"> Blanketten avser tjästgöring vid Beredskapsjouren</t>
    </r>
  </si>
  <si>
    <r>
      <t xml:space="preserve">Övrigt (fritext) </t>
    </r>
    <r>
      <rPr>
        <b/>
        <vertAlign val="superscript"/>
        <sz val="9"/>
        <color theme="1"/>
        <rFont val="Calibri"/>
        <family val="2"/>
        <scheme val="minor"/>
      </rPr>
      <t>12)</t>
    </r>
  </si>
  <si>
    <r>
      <t xml:space="preserve">Reseräkning: </t>
    </r>
    <r>
      <rPr>
        <b/>
        <vertAlign val="superscript"/>
        <sz val="10"/>
        <rFont val="Calibri"/>
        <family val="2"/>
        <scheme val="minor"/>
      </rPr>
      <t>10)</t>
    </r>
  </si>
  <si>
    <t>Utlägg i kr</t>
  </si>
  <si>
    <t>Typ av utlägg (fritext)</t>
  </si>
  <si>
    <t>10)      Reseersättning</t>
  </si>
  <si>
    <t>Reseersättning utgår för milersättning alt. kostnaden för biljettpriset för kollektivtrafik</t>
  </si>
  <si>
    <t>Information om reseersättning:</t>
  </si>
  <si>
    <t>Offentlig vårdcentral (Länk)</t>
  </si>
  <si>
    <t>Privat vårdcentral (Länk)</t>
  </si>
  <si>
    <t>11)      Klockslag för störningar</t>
  </si>
  <si>
    <t>12)      Timpris</t>
  </si>
  <si>
    <t>13)      Övrigt - fritext</t>
  </si>
  <si>
    <r>
      <rPr>
        <b/>
        <sz val="9"/>
        <color theme="1"/>
        <rFont val="Calibri"/>
        <family val="2"/>
        <scheme val="minor"/>
      </rPr>
      <t xml:space="preserve">14) </t>
    </r>
    <r>
      <rPr>
        <sz val="9"/>
        <color theme="1"/>
        <rFont val="Calibri"/>
        <family val="2"/>
        <scheme val="minor"/>
      </rPr>
      <t>Blanketten skrivs ut och signeras av tjänstgörande läkare efter utfört arbetspass</t>
    </r>
  </si>
  <si>
    <r>
      <t>15) </t>
    </r>
    <r>
      <rPr>
        <sz val="9"/>
        <color theme="1"/>
        <rFont val="Calibri"/>
        <family val="2"/>
        <scheme val="minor"/>
      </rPr>
      <t>Blanketten skickas till bemaningsansvarig vårdcentralschef för kontroll och attest, bifogar blanketten i fakturan</t>
    </r>
  </si>
  <si>
    <r>
      <t xml:space="preserve">Klockslag för störningar </t>
    </r>
    <r>
      <rPr>
        <b/>
        <vertAlign val="superscript"/>
        <sz val="9"/>
        <color theme="1"/>
        <rFont val="Calibri"/>
        <family val="2"/>
        <scheme val="minor"/>
      </rPr>
      <t>11)</t>
    </r>
  </si>
  <si>
    <r>
      <t xml:space="preserve"> Timpris </t>
    </r>
    <r>
      <rPr>
        <vertAlign val="superscript"/>
        <sz val="10"/>
        <rFont val="Calibri"/>
        <family val="2"/>
        <scheme val="minor"/>
      </rPr>
      <t>12)</t>
    </r>
  </si>
  <si>
    <r>
      <t xml:space="preserve">Underskrift (Jourläkare) </t>
    </r>
    <r>
      <rPr>
        <b/>
        <vertAlign val="superscript"/>
        <sz val="9"/>
        <color theme="1"/>
        <rFont val="Calibri"/>
        <family val="2"/>
        <scheme val="minor"/>
      </rPr>
      <t>14)</t>
    </r>
  </si>
  <si>
    <r>
      <t>Underskrift (Vårdcentralschef)</t>
    </r>
    <r>
      <rPr>
        <b/>
        <vertAlign val="superscript"/>
        <sz val="9"/>
        <color theme="1"/>
        <rFont val="Calibri"/>
        <family val="2"/>
        <scheme val="minor"/>
      </rPr>
      <t xml:space="preserve"> 15)</t>
    </r>
  </si>
  <si>
    <r>
      <t xml:space="preserve">fritextrutan </t>
    </r>
    <r>
      <rPr>
        <b/>
        <sz val="9"/>
        <color theme="1"/>
        <rFont val="Calibri"/>
        <family val="2"/>
        <scheme val="minor"/>
      </rPr>
      <t xml:space="preserve">(11) </t>
    </r>
    <r>
      <rPr>
        <sz val="9"/>
        <color theme="1"/>
        <rFont val="Calibri"/>
        <family val="2"/>
        <scheme val="minor"/>
      </rPr>
      <t>klockslag för störningar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</si>
</sst>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##\-####"/>
    <numFmt numFmtId="165" formatCode="0.00;&quot;-=&quot;;;@"/>
    <numFmt numFmtId="166" formatCode="0;\-0;;@"/>
    <numFmt numFmtId="167" formatCode="0.0"/>
    <numFmt numFmtId="168" formatCode="[hh]:mm"/>
  </numFmts>
  <fonts count="4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theme="5"/>
        <bgColor indexed="26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41"/>
      </patternFill>
    </fill>
    <fill>
      <patternFill patternType="solid">
        <fgColor theme="6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FFFFCC"/>
      </patternFill>
    </fill>
    <fill>
      <patternFill patternType="solid">
        <fgColor theme="7"/>
        <bgColor indexed="41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rgb="FF3F3F3F"/>
      </bottom>
      <diagonal/>
    </border>
    <border>
      <left style="double">
        <color indexed="64"/>
      </left>
      <right style="medium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7" fillId="5" borderId="24" applyNumberFormat="0" applyAlignment="0" applyProtection="0"/>
    <xf numFmtId="0" fontId="8" fillId="6" borderId="25" applyNumberFormat="0" applyAlignment="0" applyProtection="0"/>
    <xf numFmtId="0" fontId="6" fillId="7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75">
    <xf numFmtId="0" fontId="0" fillId="0" borderId="0" xfId="0"/>
    <xf numFmtId="0" fontId="1" fillId="0" borderId="0" xfId="0" applyFont="1" applyAlignment="1">
      <alignment horizontal="left"/>
    </xf>
    <xf numFmtId="0" fontId="0" fillId="0" borderId="21" xfId="0" applyBorder="1"/>
    <xf numFmtId="166" fontId="0" fillId="4" borderId="4" xfId="0" applyNumberFormat="1" applyFill="1" applyBorder="1" applyAlignment="1">
      <alignment horizontal="center"/>
    </xf>
    <xf numFmtId="166" fontId="0" fillId="4" borderId="5" xfId="0" applyNumberFormat="1" applyFill="1" applyBorder="1" applyAlignment="1">
      <alignment horizontal="center"/>
    </xf>
    <xf numFmtId="0" fontId="0" fillId="0" borderId="6" xfId="0" applyBorder="1"/>
    <xf numFmtId="0" fontId="16" fillId="0" borderId="0" xfId="0" applyFont="1" applyAlignment="1">
      <alignment horizontal="left"/>
    </xf>
    <xf numFmtId="0" fontId="0" fillId="0" borderId="19" xfId="0" applyBorder="1"/>
    <xf numFmtId="0" fontId="0" fillId="0" borderId="7" xfId="0" applyBorder="1"/>
    <xf numFmtId="0" fontId="0" fillId="0" borderId="9" xfId="0" applyBorder="1"/>
    <xf numFmtId="0" fontId="1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/>
    <xf numFmtId="0" fontId="1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4" fillId="0" borderId="0" xfId="0" applyFont="1"/>
    <xf numFmtId="0" fontId="4" fillId="0" borderId="44" xfId="0" applyFont="1" applyBorder="1"/>
    <xf numFmtId="0" fontId="4" fillId="0" borderId="45" xfId="0" applyFont="1" applyBorder="1"/>
    <xf numFmtId="0" fontId="4" fillId="0" borderId="28" xfId="0" applyFont="1" applyBorder="1"/>
    <xf numFmtId="165" fontId="4" fillId="0" borderId="28" xfId="0" applyNumberFormat="1" applyFont="1" applyBorder="1"/>
    <xf numFmtId="20" fontId="4" fillId="0" borderId="45" xfId="0" applyNumberFormat="1" applyFont="1" applyBorder="1"/>
    <xf numFmtId="0" fontId="0" fillId="0" borderId="45" xfId="0" applyBorder="1"/>
    <xf numFmtId="0" fontId="3" fillId="0" borderId="45" xfId="0" applyFont="1" applyBorder="1" applyAlignment="1">
      <alignment horizontal="center"/>
    </xf>
    <xf numFmtId="167" fontId="4" fillId="0" borderId="44" xfId="0" applyNumberFormat="1" applyFont="1" applyBorder="1"/>
    <xf numFmtId="0" fontId="4" fillId="0" borderId="43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8" xfId="0" applyBorder="1"/>
    <xf numFmtId="0" fontId="0" fillId="0" borderId="34" xfId="0" applyBorder="1"/>
    <xf numFmtId="0" fontId="0" fillId="0" borderId="50" xfId="0" applyBorder="1"/>
    <xf numFmtId="0" fontId="0" fillId="0" borderId="3" xfId="0" applyBorder="1"/>
    <xf numFmtId="1" fontId="0" fillId="0" borderId="0" xfId="0" applyNumberFormat="1"/>
    <xf numFmtId="0" fontId="25" fillId="0" borderId="0" xfId="0" applyFont="1" applyAlignment="1">
      <alignment horizontal="center" wrapText="1"/>
    </xf>
    <xf numFmtId="0" fontId="21" fillId="0" borderId="0" xfId="0" applyFont="1" applyAlignment="1">
      <alignment horizontal="left" wrapText="1"/>
    </xf>
    <xf numFmtId="20" fontId="4" fillId="0" borderId="15" xfId="0" applyNumberFormat="1" applyFont="1" applyBorder="1" applyAlignment="1">
      <alignment vertical="center"/>
    </xf>
    <xf numFmtId="20" fontId="4" fillId="0" borderId="13" xfId="0" applyNumberFormat="1" applyFont="1" applyBorder="1" applyAlignment="1">
      <alignment vertical="center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5" fillId="0" borderId="0" xfId="0" applyFont="1"/>
    <xf numFmtId="0" fontId="27" fillId="0" borderId="0" xfId="0" applyFont="1"/>
    <xf numFmtId="0" fontId="4" fillId="0" borderId="0" xfId="0" applyFont="1" applyAlignment="1">
      <alignment wrapText="1"/>
    </xf>
    <xf numFmtId="0" fontId="31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1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/>
    <xf numFmtId="4" fontId="12" fillId="3" borderId="40" xfId="0" applyNumberFormat="1" applyFont="1" applyFill="1" applyBorder="1" applyProtection="1">
      <protection locked="0"/>
    </xf>
    <xf numFmtId="4" fontId="12" fillId="0" borderId="52" xfId="0" applyNumberFormat="1" applyFont="1" applyBorder="1" applyProtection="1">
      <protection locked="0"/>
    </xf>
    <xf numFmtId="4" fontId="12" fillId="3" borderId="52" xfId="0" applyNumberFormat="1" applyFont="1" applyFill="1" applyBorder="1" applyProtection="1">
      <protection locked="0"/>
    </xf>
    <xf numFmtId="4" fontId="12" fillId="2" borderId="52" xfId="0" applyNumberFormat="1" applyFont="1" applyFill="1" applyBorder="1" applyProtection="1">
      <protection locked="0"/>
    </xf>
    <xf numFmtId="4" fontId="12" fillId="0" borderId="26" xfId="0" applyNumberFormat="1" applyFont="1" applyBorder="1" applyProtection="1">
      <protection locked="0"/>
    </xf>
    <xf numFmtId="4" fontId="12" fillId="3" borderId="48" xfId="0" applyNumberFormat="1" applyFont="1" applyFill="1" applyBorder="1" applyProtection="1">
      <protection locked="0"/>
    </xf>
    <xf numFmtId="4" fontId="12" fillId="0" borderId="43" xfId="0" applyNumberFormat="1" applyFont="1" applyBorder="1" applyProtection="1">
      <protection locked="0"/>
    </xf>
    <xf numFmtId="4" fontId="12" fillId="3" borderId="43" xfId="0" applyNumberFormat="1" applyFont="1" applyFill="1" applyBorder="1" applyProtection="1">
      <protection locked="0"/>
    </xf>
    <xf numFmtId="4" fontId="12" fillId="2" borderId="43" xfId="0" applyNumberFormat="1" applyFont="1" applyFill="1" applyBorder="1" applyProtection="1">
      <protection locked="0"/>
    </xf>
    <xf numFmtId="4" fontId="12" fillId="0" borderId="47" xfId="0" applyNumberFormat="1" applyFont="1" applyBorder="1" applyProtection="1">
      <protection locked="0"/>
    </xf>
    <xf numFmtId="0" fontId="2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0" fontId="12" fillId="0" borderId="41" xfId="0" applyNumberFormat="1" applyFont="1" applyBorder="1" applyProtection="1">
      <protection locked="0"/>
    </xf>
    <xf numFmtId="0" fontId="34" fillId="0" borderId="0" xfId="4" applyFont="1" applyAlignment="1" applyProtection="1">
      <protection locked="0"/>
    </xf>
    <xf numFmtId="0" fontId="34" fillId="0" borderId="0" xfId="5" applyFont="1"/>
    <xf numFmtId="2" fontId="4" fillId="0" borderId="0" xfId="0" quotePrefix="1" applyNumberFormat="1" applyFont="1" applyAlignment="1">
      <alignment horizontal="right"/>
    </xf>
    <xf numFmtId="2" fontId="4" fillId="0" borderId="0" xfId="0" quotePrefix="1" applyNumberFormat="1" applyFont="1" applyAlignment="1">
      <alignment horizontal="center"/>
    </xf>
    <xf numFmtId="168" fontId="12" fillId="0" borderId="5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4" fontId="35" fillId="0" borderId="0" xfId="0" applyNumberFormat="1" applyFont="1" applyAlignment="1">
      <alignment horizontal="right" vertical="center" indent="1"/>
    </xf>
    <xf numFmtId="0" fontId="35" fillId="0" borderId="0" xfId="0" applyFont="1" applyAlignment="1">
      <alignment horizontal="right" vertical="center" indent="1"/>
    </xf>
    <xf numFmtId="168" fontId="30" fillId="0" borderId="11" xfId="0" applyNumberFormat="1" applyFont="1" applyBorder="1" applyProtection="1">
      <protection locked="0"/>
    </xf>
    <xf numFmtId="168" fontId="30" fillId="0" borderId="43" xfId="0" applyNumberFormat="1" applyFont="1" applyBorder="1" applyProtection="1">
      <protection locked="0"/>
    </xf>
    <xf numFmtId="20" fontId="30" fillId="0" borderId="17" xfId="0" applyNumberFormat="1" applyFont="1" applyBorder="1" applyProtection="1">
      <protection locked="0"/>
    </xf>
    <xf numFmtId="20" fontId="30" fillId="0" borderId="44" xfId="0" applyNumberFormat="1" applyFont="1" applyBorder="1" applyProtection="1">
      <protection locked="0"/>
    </xf>
    <xf numFmtId="165" fontId="13" fillId="0" borderId="30" xfId="0" applyNumberFormat="1" applyFont="1" applyBorder="1"/>
    <xf numFmtId="165" fontId="13" fillId="0" borderId="27" xfId="0" applyNumberFormat="1" applyFont="1" applyBorder="1"/>
    <xf numFmtId="165" fontId="13" fillId="0" borderId="29" xfId="0" applyNumberFormat="1" applyFont="1" applyBorder="1"/>
    <xf numFmtId="0" fontId="25" fillId="0" borderId="0" xfId="0" applyFont="1"/>
    <xf numFmtId="0" fontId="14" fillId="0" borderId="0" xfId="0" applyFont="1" applyAlignment="1">
      <alignment horizontal="right"/>
    </xf>
    <xf numFmtId="0" fontId="10" fillId="0" borderId="0" xfId="0" applyFont="1" applyAlignment="1">
      <alignment horizontal="right" vertical="center" indent="1"/>
    </xf>
    <xf numFmtId="0" fontId="35" fillId="0" borderId="0" xfId="0" applyFont="1"/>
    <xf numFmtId="20" fontId="35" fillId="0" borderId="41" xfId="0" applyNumberFormat="1" applyFont="1" applyBorder="1" applyProtection="1">
      <protection locked="0"/>
    </xf>
    <xf numFmtId="168" fontId="35" fillId="0" borderId="42" xfId="0" applyNumberFormat="1" applyFont="1" applyBorder="1" applyProtection="1">
      <protection locked="0"/>
    </xf>
    <xf numFmtId="4" fontId="35" fillId="0" borderId="10" xfId="0" applyNumberFormat="1" applyFont="1" applyBorder="1" applyProtection="1">
      <protection locked="0"/>
    </xf>
    <xf numFmtId="4" fontId="35" fillId="0" borderId="36" xfId="0" applyNumberFormat="1" applyFont="1" applyBorder="1" applyProtection="1">
      <protection locked="0"/>
    </xf>
    <xf numFmtId="4" fontId="35" fillId="0" borderId="46" xfId="0" applyNumberFormat="1" applyFont="1" applyBorder="1" applyProtection="1">
      <protection locked="0"/>
    </xf>
    <xf numFmtId="4" fontId="35" fillId="0" borderId="38" xfId="0" applyNumberFormat="1" applyFont="1" applyBorder="1" applyProtection="1">
      <protection locked="0"/>
    </xf>
    <xf numFmtId="4" fontId="35" fillId="0" borderId="53" xfId="0" applyNumberFormat="1" applyFont="1" applyBorder="1" applyProtection="1">
      <protection locked="0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7" fillId="0" borderId="0" xfId="0" applyFont="1" applyAlignment="1">
      <alignment horizontal="right"/>
    </xf>
    <xf numFmtId="0" fontId="37" fillId="0" borderId="0" xfId="0" applyFont="1"/>
    <xf numFmtId="0" fontId="34" fillId="0" borderId="0" xfId="5" applyFont="1" applyAlignment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25" fillId="0" borderId="72" xfId="0" applyFont="1" applyBorder="1"/>
    <xf numFmtId="0" fontId="0" fillId="0" borderId="73" xfId="0" applyBorder="1"/>
    <xf numFmtId="0" fontId="35" fillId="0" borderId="74" xfId="0" applyFont="1" applyBorder="1"/>
    <xf numFmtId="0" fontId="35" fillId="0" borderId="74" xfId="0" applyFont="1" applyBorder="1" applyAlignment="1">
      <alignment horizontal="right" vertical="center" indent="1"/>
    </xf>
    <xf numFmtId="0" fontId="25" fillId="0" borderId="74" xfId="0" applyFont="1" applyBorder="1"/>
    <xf numFmtId="0" fontId="25" fillId="0" borderId="75" xfId="0" applyFont="1" applyBorder="1"/>
    <xf numFmtId="0" fontId="0" fillId="0" borderId="87" xfId="0" applyBorder="1"/>
    <xf numFmtId="165" fontId="4" fillId="0" borderId="88" xfId="0" applyNumberFormat="1" applyFont="1" applyBorder="1"/>
    <xf numFmtId="4" fontId="35" fillId="0" borderId="96" xfId="0" applyNumberFormat="1" applyFont="1" applyBorder="1" applyProtection="1">
      <protection locked="0"/>
    </xf>
    <xf numFmtId="165" fontId="13" fillId="0" borderId="99" xfId="0" applyNumberFormat="1" applyFont="1" applyBorder="1"/>
    <xf numFmtId="0" fontId="17" fillId="7" borderId="73" xfId="3" applyFont="1" applyBorder="1" applyAlignment="1" applyProtection="1">
      <protection locked="0"/>
    </xf>
    <xf numFmtId="0" fontId="17" fillId="7" borderId="74" xfId="3" applyFont="1" applyBorder="1" applyAlignment="1" applyProtection="1"/>
    <xf numFmtId="0" fontId="0" fillId="7" borderId="74" xfId="3" applyFont="1" applyBorder="1" applyAlignment="1" applyProtection="1"/>
    <xf numFmtId="0" fontId="0" fillId="7" borderId="75" xfId="3" applyFont="1" applyBorder="1" applyAlignment="1" applyProtection="1"/>
    <xf numFmtId="168" fontId="30" fillId="0" borderId="107" xfId="0" applyNumberFormat="1" applyFont="1" applyBorder="1" applyProtection="1">
      <protection locked="0"/>
    </xf>
    <xf numFmtId="168" fontId="30" fillId="0" borderId="108" xfId="0" applyNumberFormat="1" applyFont="1" applyBorder="1" applyProtection="1">
      <protection locked="0"/>
    </xf>
    <xf numFmtId="20" fontId="30" fillId="0" borderId="110" xfId="0" applyNumberFormat="1" applyFont="1" applyBorder="1" applyProtection="1">
      <protection locked="0"/>
    </xf>
    <xf numFmtId="168" fontId="30" fillId="0" borderId="111" xfId="0" applyNumberFormat="1" applyFont="1" applyBorder="1" applyProtection="1">
      <protection locked="0"/>
    </xf>
    <xf numFmtId="168" fontId="30" fillId="0" borderId="113" xfId="0" applyNumberFormat="1" applyFont="1" applyBorder="1" applyProtection="1">
      <protection locked="0"/>
    </xf>
    <xf numFmtId="20" fontId="35" fillId="8" borderId="58" xfId="0" applyNumberFormat="1" applyFont="1" applyFill="1" applyBorder="1" applyProtection="1">
      <protection locked="0"/>
    </xf>
    <xf numFmtId="168" fontId="35" fillId="8" borderId="59" xfId="0" applyNumberFormat="1" applyFont="1" applyFill="1" applyBorder="1" applyProtection="1">
      <protection locked="0"/>
    </xf>
    <xf numFmtId="4" fontId="35" fillId="8" borderId="98" xfId="0" applyNumberFormat="1" applyFont="1" applyFill="1" applyBorder="1" applyProtection="1">
      <protection locked="0"/>
    </xf>
    <xf numFmtId="4" fontId="35" fillId="8" borderId="60" xfId="0" applyNumberFormat="1" applyFont="1" applyFill="1" applyBorder="1" applyProtection="1">
      <protection locked="0"/>
    </xf>
    <xf numFmtId="4" fontId="35" fillId="8" borderId="61" xfId="0" applyNumberFormat="1" applyFont="1" applyFill="1" applyBorder="1" applyProtection="1">
      <protection locked="0"/>
    </xf>
    <xf numFmtId="4" fontId="35" fillId="8" borderId="62" xfId="0" applyNumberFormat="1" applyFont="1" applyFill="1" applyBorder="1" applyProtection="1">
      <protection locked="0"/>
    </xf>
    <xf numFmtId="4" fontId="35" fillId="8" borderId="12" xfId="0" applyNumberFormat="1" applyFont="1" applyFill="1" applyBorder="1" applyProtection="1">
      <protection locked="0"/>
    </xf>
    <xf numFmtId="4" fontId="35" fillId="8" borderId="63" xfId="0" applyNumberFormat="1" applyFont="1" applyFill="1" applyBorder="1" applyProtection="1">
      <protection locked="0"/>
    </xf>
    <xf numFmtId="4" fontId="32" fillId="0" borderId="100" xfId="0" applyNumberFormat="1" applyFont="1" applyBorder="1"/>
    <xf numFmtId="0" fontId="32" fillId="0" borderId="0" xfId="0" applyFont="1"/>
    <xf numFmtId="0" fontId="13" fillId="0" borderId="0" xfId="0" applyFont="1" applyProtection="1">
      <protection locked="0"/>
    </xf>
    <xf numFmtId="0" fontId="39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167" fontId="4" fillId="0" borderId="16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15" fillId="0" borderId="0" xfId="0" applyFont="1"/>
    <xf numFmtId="0" fontId="24" fillId="0" borderId="0" xfId="0" applyFont="1" applyAlignment="1">
      <alignment vertical="top"/>
    </xf>
    <xf numFmtId="0" fontId="10" fillId="0" borderId="0" xfId="0" applyFont="1" applyAlignment="1">
      <alignment horizontal="left" vertical="center" indent="1"/>
    </xf>
    <xf numFmtId="0" fontId="4" fillId="0" borderId="69" xfId="0" applyFont="1" applyBorder="1"/>
    <xf numFmtId="0" fontId="4" fillId="9" borderId="68" xfId="0" applyFont="1" applyFill="1" applyBorder="1"/>
    <xf numFmtId="0" fontId="0" fillId="9" borderId="69" xfId="0" applyFill="1" applyBorder="1"/>
    <xf numFmtId="0" fontId="0" fillId="9" borderId="70" xfId="0" applyFill="1" applyBorder="1"/>
    <xf numFmtId="0" fontId="4" fillId="9" borderId="68" xfId="0" applyFont="1" applyFill="1" applyBorder="1" applyAlignment="1">
      <alignment horizontal="left"/>
    </xf>
    <xf numFmtId="0" fontId="0" fillId="9" borderId="69" xfId="0" applyFill="1" applyBorder="1" applyAlignment="1">
      <alignment horizontal="left"/>
    </xf>
    <xf numFmtId="0" fontId="9" fillId="9" borderId="69" xfId="0" applyFont="1" applyFill="1" applyBorder="1" applyAlignment="1">
      <alignment horizontal="left"/>
    </xf>
    <xf numFmtId="0" fontId="9" fillId="9" borderId="70" xfId="0" applyFont="1" applyFill="1" applyBorder="1" applyAlignment="1">
      <alignment horizontal="left"/>
    </xf>
    <xf numFmtId="0" fontId="0" fillId="11" borderId="0" xfId="0" applyFill="1"/>
    <xf numFmtId="0" fontId="19" fillId="9" borderId="77" xfId="0" applyFont="1" applyFill="1" applyBorder="1" applyAlignment="1">
      <alignment horizontal="left" vertical="center"/>
    </xf>
    <xf numFmtId="0" fontId="19" fillId="9" borderId="78" xfId="0" applyFont="1" applyFill="1" applyBorder="1" applyAlignment="1">
      <alignment horizontal="center" vertical="center" wrapText="1"/>
    </xf>
    <xf numFmtId="0" fontId="19" fillId="9" borderId="79" xfId="0" applyFont="1" applyFill="1" applyBorder="1" applyAlignment="1">
      <alignment horizontal="center" vertical="center" wrapText="1"/>
    </xf>
    <xf numFmtId="0" fontId="18" fillId="9" borderId="114" xfId="0" applyFont="1" applyFill="1" applyBorder="1" applyAlignment="1">
      <alignment horizontal="center" vertical="center" wrapText="1"/>
    </xf>
    <xf numFmtId="0" fontId="18" fillId="9" borderId="115" xfId="0" applyFont="1" applyFill="1" applyBorder="1" applyAlignment="1">
      <alignment horizontal="center" vertical="center" wrapText="1"/>
    </xf>
    <xf numFmtId="0" fontId="18" fillId="9" borderId="81" xfId="0" applyFont="1" applyFill="1" applyBorder="1" applyAlignment="1">
      <alignment horizontal="center" vertical="center" wrapText="1" readingOrder="1"/>
    </xf>
    <xf numFmtId="0" fontId="18" fillId="9" borderId="22" xfId="0" applyFont="1" applyFill="1" applyBorder="1" applyAlignment="1">
      <alignment horizontal="center" vertical="center" wrapText="1"/>
    </xf>
    <xf numFmtId="0" fontId="18" fillId="9" borderId="35" xfId="0" applyFont="1" applyFill="1" applyBorder="1" applyAlignment="1">
      <alignment horizontal="center" vertical="center" wrapText="1"/>
    </xf>
    <xf numFmtId="0" fontId="18" fillId="9" borderId="83" xfId="0" applyFont="1" applyFill="1" applyBorder="1" applyAlignment="1">
      <alignment horizontal="center" vertical="center" wrapText="1" readingOrder="1"/>
    </xf>
    <xf numFmtId="0" fontId="19" fillId="9" borderId="89" xfId="0" applyFont="1" applyFill="1" applyBorder="1" applyAlignment="1">
      <alignment vertical="center"/>
    </xf>
    <xf numFmtId="0" fontId="19" fillId="9" borderId="78" xfId="0" applyFont="1" applyFill="1" applyBorder="1" applyAlignment="1">
      <alignment vertical="center"/>
    </xf>
    <xf numFmtId="0" fontId="19" fillId="9" borderId="90" xfId="0" applyFont="1" applyFill="1" applyBorder="1" applyAlignment="1">
      <alignment vertical="center"/>
    </xf>
    <xf numFmtId="0" fontId="19" fillId="12" borderId="77" xfId="0" applyFont="1" applyFill="1" applyBorder="1" applyAlignment="1">
      <alignment vertical="center"/>
    </xf>
    <xf numFmtId="0" fontId="19" fillId="12" borderId="78" xfId="0" applyFont="1" applyFill="1" applyBorder="1" applyAlignment="1">
      <alignment vertical="center" wrapText="1"/>
    </xf>
    <xf numFmtId="0" fontId="20" fillId="9" borderId="92" xfId="0" applyFont="1" applyFill="1" applyBorder="1" applyAlignment="1">
      <alignment horizontal="center" vertical="center"/>
    </xf>
    <xf numFmtId="0" fontId="20" fillId="9" borderId="39" xfId="0" applyFont="1" applyFill="1" applyBorder="1" applyAlignment="1">
      <alignment horizontal="center" vertical="center"/>
    </xf>
    <xf numFmtId="0" fontId="20" fillId="9" borderId="39" xfId="0" applyFont="1" applyFill="1" applyBorder="1" applyAlignment="1">
      <alignment vertical="center"/>
    </xf>
    <xf numFmtId="0" fontId="20" fillId="9" borderId="40" xfId="0" applyFont="1" applyFill="1" applyBorder="1" applyAlignment="1">
      <alignment horizontal="center" vertical="center"/>
    </xf>
    <xf numFmtId="0" fontId="20" fillId="9" borderId="49" xfId="0" applyFont="1" applyFill="1" applyBorder="1" applyAlignment="1">
      <alignment vertical="center" wrapText="1"/>
    </xf>
    <xf numFmtId="0" fontId="20" fillId="12" borderId="49" xfId="0" applyFont="1" applyFill="1" applyBorder="1" applyAlignment="1">
      <alignment horizontal="center" vertical="center" wrapText="1"/>
    </xf>
    <xf numFmtId="0" fontId="18" fillId="9" borderId="94" xfId="0" applyFont="1" applyFill="1" applyBorder="1" applyAlignment="1">
      <alignment horizontal="center" vertical="center" wrapText="1"/>
    </xf>
    <xf numFmtId="0" fontId="18" fillId="9" borderId="37" xfId="0" applyFont="1" applyFill="1" applyBorder="1" applyAlignment="1">
      <alignment horizontal="center" vertical="center" wrapText="1"/>
    </xf>
    <xf numFmtId="0" fontId="18" fillId="9" borderId="26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 wrapText="1"/>
    </xf>
    <xf numFmtId="0" fontId="18" fillId="12" borderId="54" xfId="0" quotePrefix="1" applyFont="1" applyFill="1" applyBorder="1" applyAlignment="1">
      <alignment horizontal="center" vertical="center" wrapText="1"/>
    </xf>
    <xf numFmtId="14" fontId="19" fillId="9" borderId="76" xfId="0" applyNumberFormat="1" applyFont="1" applyFill="1" applyBorder="1" applyAlignment="1">
      <alignment horizontal="center"/>
    </xf>
    <xf numFmtId="0" fontId="18" fillId="9" borderId="104" xfId="0" applyFont="1" applyFill="1" applyBorder="1" applyAlignment="1">
      <alignment horizontal="center" vertical="center" wrapText="1"/>
    </xf>
    <xf numFmtId="0" fontId="18" fillId="9" borderId="69" xfId="0" applyFont="1" applyFill="1" applyBorder="1" applyAlignment="1">
      <alignment horizontal="center" vertical="center" wrapText="1"/>
    </xf>
    <xf numFmtId="14" fontId="19" fillId="9" borderId="105" xfId="0" applyNumberFormat="1" applyFont="1" applyFill="1" applyBorder="1" applyAlignment="1">
      <alignment horizontal="center"/>
    </xf>
    <xf numFmtId="0" fontId="18" fillId="9" borderId="70" xfId="0" applyFont="1" applyFill="1" applyBorder="1" applyAlignment="1">
      <alignment horizontal="center" vertical="center" wrapText="1"/>
    </xf>
    <xf numFmtId="20" fontId="35" fillId="13" borderId="58" xfId="0" applyNumberFormat="1" applyFont="1" applyFill="1" applyBorder="1" applyProtection="1">
      <protection locked="0"/>
    </xf>
    <xf numFmtId="168" fontId="35" fillId="13" borderId="59" xfId="0" applyNumberFormat="1" applyFont="1" applyFill="1" applyBorder="1" applyProtection="1">
      <protection locked="0"/>
    </xf>
    <xf numFmtId="4" fontId="35" fillId="13" borderId="98" xfId="0" applyNumberFormat="1" applyFont="1" applyFill="1" applyBorder="1" applyProtection="1">
      <protection locked="0"/>
    </xf>
    <xf numFmtId="4" fontId="35" fillId="13" borderId="60" xfId="0" applyNumberFormat="1" applyFont="1" applyFill="1" applyBorder="1" applyProtection="1">
      <protection locked="0"/>
    </xf>
    <xf numFmtId="4" fontId="35" fillId="13" borderId="61" xfId="0" applyNumberFormat="1" applyFont="1" applyFill="1" applyBorder="1" applyProtection="1">
      <protection locked="0"/>
    </xf>
    <xf numFmtId="4" fontId="35" fillId="13" borderId="62" xfId="0" applyNumberFormat="1" applyFont="1" applyFill="1" applyBorder="1" applyProtection="1">
      <protection locked="0"/>
    </xf>
    <xf numFmtId="4" fontId="35" fillId="13" borderId="12" xfId="0" applyNumberFormat="1" applyFont="1" applyFill="1" applyBorder="1" applyProtection="1">
      <protection locked="0"/>
    </xf>
    <xf numFmtId="4" fontId="35" fillId="13" borderId="63" xfId="0" applyNumberFormat="1" applyFont="1" applyFill="1" applyBorder="1" applyProtection="1">
      <protection locked="0"/>
    </xf>
    <xf numFmtId="165" fontId="35" fillId="14" borderId="85" xfId="0" applyNumberFormat="1" applyFont="1" applyFill="1" applyBorder="1"/>
    <xf numFmtId="165" fontId="35" fillId="14" borderId="86" xfId="0" applyNumberFormat="1" applyFont="1" applyFill="1" applyBorder="1"/>
    <xf numFmtId="4" fontId="23" fillId="14" borderId="97" xfId="2" applyNumberFormat="1" applyFont="1" applyFill="1" applyBorder="1" applyAlignment="1" applyProtection="1">
      <alignment horizontal="center" wrapText="1"/>
    </xf>
    <xf numFmtId="1" fontId="0" fillId="10" borderId="84" xfId="3" applyNumberFormat="1" applyFont="1" applyFill="1" applyBorder="1" applyAlignment="1" applyProtection="1">
      <protection locked="0"/>
    </xf>
    <xf numFmtId="1" fontId="0" fillId="10" borderId="106" xfId="3" applyNumberFormat="1" applyFont="1" applyFill="1" applyBorder="1" applyAlignment="1" applyProtection="1">
      <protection locked="0"/>
    </xf>
    <xf numFmtId="1" fontId="0" fillId="10" borderId="109" xfId="3" applyNumberFormat="1" applyFont="1" applyFill="1" applyBorder="1" applyAlignment="1" applyProtection="1">
      <protection locked="0"/>
    </xf>
    <xf numFmtId="1" fontId="0" fillId="10" borderId="66" xfId="3" applyNumberFormat="1" applyFont="1" applyFill="1" applyBorder="1" applyAlignment="1" applyProtection="1">
      <protection locked="0"/>
    </xf>
    <xf numFmtId="1" fontId="0" fillId="10" borderId="112" xfId="3" applyNumberFormat="1" applyFont="1" applyFill="1" applyBorder="1" applyAlignment="1" applyProtection="1">
      <protection locked="0"/>
    </xf>
    <xf numFmtId="4" fontId="10" fillId="14" borderId="67" xfId="0" applyNumberFormat="1" applyFont="1" applyFill="1" applyBorder="1" applyAlignment="1">
      <alignment vertical="center"/>
    </xf>
    <xf numFmtId="3" fontId="10" fillId="14" borderId="67" xfId="0" applyNumberFormat="1" applyFont="1" applyFill="1" applyBorder="1" applyAlignment="1">
      <alignment horizontal="right" vertical="center" wrapText="1"/>
    </xf>
    <xf numFmtId="3" fontId="10" fillId="14" borderId="67" xfId="1" applyNumberFormat="1" applyFont="1" applyFill="1" applyBorder="1" applyAlignment="1">
      <alignment vertical="center"/>
    </xf>
    <xf numFmtId="1" fontId="4" fillId="10" borderId="31" xfId="3" applyNumberFormat="1" applyFont="1" applyFill="1" applyBorder="1" applyAlignment="1">
      <alignment horizontal="center"/>
    </xf>
    <xf numFmtId="1" fontId="4" fillId="10" borderId="32" xfId="3" applyNumberFormat="1" applyFont="1" applyFill="1" applyBorder="1" applyAlignment="1">
      <alignment horizontal="center"/>
    </xf>
    <xf numFmtId="0" fontId="19" fillId="9" borderId="1" xfId="0" applyFont="1" applyFill="1" applyBorder="1" applyAlignment="1">
      <alignment horizontal="left" vertical="center"/>
    </xf>
    <xf numFmtId="0" fontId="19" fillId="9" borderId="23" xfId="0" applyFont="1" applyFill="1" applyBorder="1" applyAlignment="1">
      <alignment horizontal="left" vertical="center" wrapText="1"/>
    </xf>
    <xf numFmtId="0" fontId="19" fillId="9" borderId="2" xfId="0" applyFont="1" applyFill="1" applyBorder="1" applyAlignment="1">
      <alignment horizontal="left" vertical="center" wrapText="1"/>
    </xf>
    <xf numFmtId="20" fontId="12" fillId="13" borderId="22" xfId="0" applyNumberFormat="1" applyFont="1" applyFill="1" applyBorder="1" applyProtection="1">
      <protection locked="0"/>
    </xf>
    <xf numFmtId="168" fontId="12" fillId="13" borderId="35" xfId="0" applyNumberFormat="1" applyFont="1" applyFill="1" applyBorder="1" applyAlignment="1" applyProtection="1">
      <alignment horizontal="center"/>
      <protection locked="0"/>
    </xf>
    <xf numFmtId="165" fontId="12" fillId="14" borderId="56" xfId="0" applyNumberFormat="1" applyFont="1" applyFill="1" applyBorder="1"/>
    <xf numFmtId="165" fontId="12" fillId="14" borderId="57" xfId="0" applyNumberFormat="1" applyFont="1" applyFill="1" applyBorder="1"/>
    <xf numFmtId="0" fontId="18" fillId="9" borderId="3" xfId="0" applyFont="1" applyFill="1" applyBorder="1" applyAlignment="1">
      <alignment horizontal="center" vertical="center" wrapText="1" readingOrder="1"/>
    </xf>
    <xf numFmtId="0" fontId="18" fillId="9" borderId="50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/>
    </xf>
    <xf numFmtId="3" fontId="22" fillId="15" borderId="64" xfId="0" applyNumberFormat="1" applyFont="1" applyFill="1" applyBorder="1" applyAlignment="1">
      <alignment horizontal="center" vertical="center" wrapText="1"/>
    </xf>
    <xf numFmtId="3" fontId="22" fillId="15" borderId="65" xfId="0" applyNumberFormat="1" applyFont="1" applyFill="1" applyBorder="1" applyAlignment="1">
      <alignment horizontal="center" vertical="center" wrapText="1"/>
    </xf>
    <xf numFmtId="0" fontId="6" fillId="10" borderId="101" xfId="3" applyFill="1" applyBorder="1" applyAlignment="1" applyProtection="1">
      <alignment horizontal="left" vertical="top"/>
      <protection locked="0"/>
    </xf>
    <xf numFmtId="0" fontId="6" fillId="10" borderId="102" xfId="3" applyFill="1" applyBorder="1" applyAlignment="1" applyProtection="1">
      <alignment horizontal="left" vertical="top"/>
      <protection locked="0"/>
    </xf>
    <xf numFmtId="0" fontId="6" fillId="10" borderId="103" xfId="3" applyFill="1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center"/>
      <protection locked="0"/>
    </xf>
    <xf numFmtId="14" fontId="19" fillId="9" borderId="3" xfId="0" applyNumberFormat="1" applyFont="1" applyFill="1" applyBorder="1" applyAlignment="1">
      <alignment horizontal="center" textRotation="180"/>
    </xf>
    <xf numFmtId="14" fontId="19" fillId="9" borderId="34" xfId="0" applyNumberFormat="1" applyFont="1" applyFill="1" applyBorder="1" applyAlignment="1">
      <alignment horizontal="center" textRotation="180"/>
    </xf>
    <xf numFmtId="14" fontId="19" fillId="9" borderId="50" xfId="0" applyNumberFormat="1" applyFont="1" applyFill="1" applyBorder="1" applyAlignment="1">
      <alignment horizontal="center" textRotation="180"/>
    </xf>
    <xf numFmtId="0" fontId="18" fillId="9" borderId="114" xfId="0" applyFont="1" applyFill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center" vertical="center" wrapText="1"/>
    </xf>
    <xf numFmtId="0" fontId="18" fillId="9" borderId="115" xfId="0" applyFont="1" applyFill="1" applyBorder="1" applyAlignment="1">
      <alignment horizontal="center" vertical="center" wrapText="1"/>
    </xf>
    <xf numFmtId="0" fontId="18" fillId="9" borderId="116" xfId="0" applyFont="1" applyFill="1" applyBorder="1" applyAlignment="1">
      <alignment horizontal="center" vertical="center" wrapText="1"/>
    </xf>
    <xf numFmtId="0" fontId="38" fillId="10" borderId="73" xfId="3" applyFont="1" applyFill="1" applyBorder="1" applyAlignment="1" applyProtection="1">
      <alignment horizontal="left"/>
      <protection locked="0"/>
    </xf>
    <xf numFmtId="0" fontId="38" fillId="10" borderId="74" xfId="3" applyFont="1" applyFill="1" applyBorder="1" applyAlignment="1" applyProtection="1">
      <alignment horizontal="left"/>
      <protection locked="0"/>
    </xf>
    <xf numFmtId="0" fontId="38" fillId="10" borderId="75" xfId="3" applyFont="1" applyFill="1" applyBorder="1" applyAlignment="1" applyProtection="1">
      <alignment horizontal="left"/>
      <protection locked="0"/>
    </xf>
    <xf numFmtId="164" fontId="38" fillId="10" borderId="73" xfId="3" applyNumberFormat="1" applyFont="1" applyFill="1" applyBorder="1" applyAlignment="1" applyProtection="1">
      <alignment horizontal="left"/>
      <protection locked="0"/>
    </xf>
    <xf numFmtId="164" fontId="38" fillId="10" borderId="74" xfId="3" applyNumberFormat="1" applyFont="1" applyFill="1" applyBorder="1" applyAlignment="1" applyProtection="1">
      <alignment horizontal="left"/>
      <protection locked="0"/>
    </xf>
    <xf numFmtId="164" fontId="38" fillId="10" borderId="75" xfId="3" applyNumberFormat="1" applyFont="1" applyFill="1" applyBorder="1" applyAlignment="1" applyProtection="1">
      <alignment horizontal="left"/>
      <protection locked="0"/>
    </xf>
    <xf numFmtId="49" fontId="38" fillId="10" borderId="73" xfId="3" applyNumberFormat="1" applyFont="1" applyFill="1" applyBorder="1" applyAlignment="1" applyProtection="1">
      <alignment horizontal="left" vertical="center"/>
      <protection locked="0"/>
    </xf>
    <xf numFmtId="49" fontId="38" fillId="10" borderId="75" xfId="3" applyNumberFormat="1" applyFont="1" applyFill="1" applyBorder="1" applyAlignment="1" applyProtection="1">
      <alignment horizontal="left" vertical="center"/>
      <protection locked="0"/>
    </xf>
    <xf numFmtId="0" fontId="4" fillId="9" borderId="68" xfId="0" applyFont="1" applyFill="1" applyBorder="1" applyAlignment="1">
      <alignment horizontal="center"/>
    </xf>
    <xf numFmtId="0" fontId="4" fillId="9" borderId="70" xfId="0" applyFont="1" applyFill="1" applyBorder="1" applyAlignment="1">
      <alignment horizontal="center"/>
    </xf>
    <xf numFmtId="0" fontId="9" fillId="9" borderId="91" xfId="0" applyFont="1" applyFill="1" applyBorder="1" applyAlignment="1">
      <alignment horizontal="center" vertical="center" wrapText="1"/>
    </xf>
    <xf numFmtId="0" fontId="9" fillId="9" borderId="93" xfId="0" applyFont="1" applyFill="1" applyBorder="1" applyAlignment="1">
      <alignment horizontal="center" vertical="center" wrapText="1"/>
    </xf>
    <xf numFmtId="0" fontId="9" fillId="9" borderId="95" xfId="0" applyFont="1" applyFill="1" applyBorder="1" applyAlignment="1">
      <alignment horizontal="center" vertical="center" wrapText="1"/>
    </xf>
    <xf numFmtId="14" fontId="19" fillId="9" borderId="76" xfId="0" applyNumberFormat="1" applyFont="1" applyFill="1" applyBorder="1" applyAlignment="1">
      <alignment horizontal="center" textRotation="180"/>
    </xf>
    <xf numFmtId="14" fontId="19" fillId="9" borderId="80" xfId="0" applyNumberFormat="1" applyFont="1" applyFill="1" applyBorder="1" applyAlignment="1">
      <alignment horizontal="center" textRotation="180"/>
    </xf>
    <xf numFmtId="14" fontId="19" fillId="9" borderId="82" xfId="0" applyNumberFormat="1" applyFont="1" applyFill="1" applyBorder="1" applyAlignment="1">
      <alignment horizontal="center" textRotation="180"/>
    </xf>
    <xf numFmtId="3" fontId="12" fillId="0" borderId="33" xfId="0" applyNumberFormat="1" applyFont="1" applyBorder="1" applyAlignment="1" applyProtection="1">
      <alignment horizontal="center"/>
      <protection locked="0"/>
    </xf>
    <xf numFmtId="3" fontId="12" fillId="0" borderId="37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12" fillId="3" borderId="12" xfId="0" applyNumberFormat="1" applyFont="1" applyFill="1" applyBorder="1" applyAlignment="1" applyProtection="1">
      <alignment horizontal="center"/>
      <protection locked="0"/>
    </xf>
    <xf numFmtId="3" fontId="12" fillId="3" borderId="51" xfId="0" applyNumberFormat="1" applyFont="1" applyFill="1" applyBorder="1" applyAlignment="1" applyProtection="1">
      <alignment horizontal="center"/>
      <protection locked="0"/>
    </xf>
    <xf numFmtId="3" fontId="12" fillId="0" borderId="12" xfId="0" applyNumberFormat="1" applyFont="1" applyBorder="1" applyAlignment="1" applyProtection="1">
      <alignment horizontal="center"/>
      <protection locked="0"/>
    </xf>
    <xf numFmtId="3" fontId="12" fillId="0" borderId="51" xfId="0" applyNumberFormat="1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12" fillId="2" borderId="12" xfId="0" applyNumberFormat="1" applyFont="1" applyFill="1" applyBorder="1" applyAlignment="1" applyProtection="1">
      <alignment horizontal="center"/>
      <protection locked="0"/>
    </xf>
    <xf numFmtId="3" fontId="12" fillId="2" borderId="51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3" fontId="12" fillId="3" borderId="38" xfId="0" applyNumberFormat="1" applyFont="1" applyFill="1" applyBorder="1" applyAlignment="1" applyProtection="1">
      <alignment horizontal="center"/>
      <protection locked="0"/>
    </xf>
    <xf numFmtId="3" fontId="12" fillId="3" borderId="39" xfId="0" applyNumberFormat="1" applyFont="1" applyFill="1" applyBorder="1" applyAlignment="1" applyProtection="1">
      <alignment horizontal="center"/>
      <protection locked="0"/>
    </xf>
    <xf numFmtId="167" fontId="4" fillId="0" borderId="16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5" fillId="0" borderId="69" xfId="0" applyFont="1" applyBorder="1"/>
    <xf numFmtId="0" fontId="35" fillId="0" borderId="69" xfId="0" applyFont="1" applyBorder="1" applyAlignment="1">
      <alignment horizontal="right" vertical="center" indent="1"/>
    </xf>
    <xf numFmtId="3" fontId="35" fillId="0" borderId="69" xfId="1" applyNumberFormat="1" applyFont="1" applyFill="1" applyBorder="1" applyAlignment="1">
      <alignment vertical="center"/>
    </xf>
    <xf numFmtId="0" fontId="25" fillId="0" borderId="69" xfId="0" applyFont="1" applyBorder="1"/>
    <xf numFmtId="0" fontId="25" fillId="0" borderId="70" xfId="0" applyFont="1" applyBorder="1"/>
    <xf numFmtId="4" fontId="14" fillId="10" borderId="3" xfId="3" applyNumberFormat="1" applyFont="1" applyFill="1" applyBorder="1" applyAlignment="1" applyProtection="1">
      <alignment vertical="center"/>
      <protection locked="0"/>
    </xf>
    <xf numFmtId="0" fontId="0" fillId="10" borderId="1" xfId="0" applyFill="1" applyBorder="1" applyAlignment="1" applyProtection="1">
      <alignment horizontal="left"/>
      <protection locked="0"/>
    </xf>
    <xf numFmtId="0" fontId="0" fillId="10" borderId="23" xfId="0" applyFill="1" applyBorder="1" applyAlignment="1" applyProtection="1">
      <alignment horizontal="left"/>
      <protection locked="0"/>
    </xf>
    <xf numFmtId="0" fontId="0" fillId="10" borderId="2" xfId="0" applyFill="1" applyBorder="1" applyAlignment="1" applyProtection="1">
      <alignment horizontal="left"/>
      <protection locked="0"/>
    </xf>
    <xf numFmtId="4" fontId="14" fillId="0" borderId="28" xfId="3" applyNumberFormat="1" applyFont="1" applyFill="1" applyBorder="1" applyAlignment="1" applyProtection="1">
      <alignment vertical="center"/>
      <protection locked="0"/>
    </xf>
  </cellXfs>
  <cellStyles count="6">
    <cellStyle name="40 % - Dekorfärg2" xfId="3" builtinId="35"/>
    <cellStyle name="Beräkning" xfId="1" builtinId="22"/>
    <cellStyle name="Hyperlink" xfId="4" xr:uid="{00000000-000B-0000-0000-000008000000}"/>
    <cellStyle name="Hyperlänk" xfId="5" builtinId="8"/>
    <cellStyle name="Kontrollcell" xfId="2" builtinId="23"/>
    <cellStyle name="Normal" xfId="0" builtinId="0"/>
  </cellStyles>
  <dxfs count="17">
    <dxf>
      <font>
        <color theme="0" tint="-0.14996795556505021"/>
      </font>
    </dxf>
    <dxf>
      <font>
        <color theme="9"/>
      </font>
      <fill>
        <patternFill>
          <bgColor theme="9"/>
        </patternFill>
      </fill>
    </dxf>
    <dxf>
      <font>
        <color theme="0" tint="-0.14996795556505021"/>
      </font>
    </dxf>
    <dxf>
      <font>
        <color theme="9"/>
      </font>
      <fill>
        <patternFill>
          <bgColor theme="9"/>
        </patternFill>
      </fill>
    </dxf>
    <dxf>
      <font>
        <b val="0"/>
        <condense val="0"/>
        <extend val="0"/>
        <color indexed="45"/>
      </font>
    </dxf>
    <dxf>
      <font>
        <b/>
        <i val="0"/>
        <color auto="1"/>
      </font>
      <fill>
        <patternFill>
          <bgColor theme="8" tint="-9.9948118533890809E-2"/>
        </patternFill>
      </fill>
    </dxf>
    <dxf>
      <font>
        <b/>
        <i val="0"/>
        <color theme="9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rgb="FFFF9999"/>
        </patternFill>
      </fill>
    </dxf>
    <dxf>
      <font>
        <color theme="9"/>
      </font>
      <fill>
        <patternFill>
          <bgColor theme="9"/>
        </patternFill>
      </fill>
    </dxf>
    <dxf>
      <font>
        <b val="0"/>
        <condense val="0"/>
        <extend val="0"/>
        <color indexed="45"/>
      </font>
    </dxf>
    <dxf>
      <font>
        <color theme="0" tint="-0.14996795556505021"/>
      </font>
    </dxf>
    <dxf>
      <font>
        <strike val="0"/>
        <outline val="0"/>
        <shadow val="0"/>
        <u val="none"/>
        <name val="Calibri"/>
        <family val="2"/>
        <scheme val="minor"/>
      </font>
    </dxf>
    <dxf>
      <font>
        <strike val="0"/>
        <outline val="0"/>
        <shadow val="0"/>
        <u val="none"/>
        <name val="Calibri"/>
        <family val="2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Calibri"/>
        <family val="2"/>
        <scheme val="minor"/>
      </font>
    </dxf>
    <dxf>
      <border outline="0">
        <bottom style="medium">
          <color indexed="8"/>
        </bottom>
      </border>
    </dxf>
    <dxf>
      <font>
        <strike val="0"/>
        <outline val="0"/>
        <shadow val="0"/>
        <u val="none"/>
        <name val="Calibri"/>
        <family val="2"/>
        <scheme val="minor"/>
      </font>
      <numFmt numFmtId="166" formatCode="0;\-0;;@"/>
      <fill>
        <patternFill patternType="solid">
          <fgColor indexed="26"/>
          <bgColor indexed="43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8"/>
        </left>
        <right style="medium">
          <color indexed="8"/>
        </right>
        <top/>
        <bottom/>
      </border>
    </dxf>
  </dxfs>
  <tableStyles count="0" defaultTableStyle="TableStyleMedium2" defaultPivotStyle="PivotStyleLight16"/>
  <colors>
    <mruColors>
      <color rgb="FFFF9999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Style="combo" dx="22" fmlaLink="$E$10" fmlaRange="Blad1!$F$19:$F$22" sel="4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28575</xdr:rowOff>
        </xdr:from>
        <xdr:to>
          <xdr:col>12</xdr:col>
          <xdr:colOff>409575</xdr:colOff>
          <xdr:row>9</xdr:row>
          <xdr:rowOff>219075</xdr:rowOff>
        </xdr:to>
        <xdr:sp macro="" textlink="">
          <xdr:nvSpPr>
            <xdr:cNvPr id="1033" name="Drop Down 9" descr="Rullgardinsmeny med val av befattning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D51173-9797-4DCC-89F8-B9B7432FF5A3}" name="Tabell1" displayName="Tabell1" ref="F18:G22" totalsRowShown="0" headerRowDxfId="16" dataDxfId="14" headerRowBorderDxfId="15" tableBorderDxfId="13">
  <autoFilter ref="F18:G22" xr:uid="{11D51173-9797-4DCC-89F8-B9B7432FF5A3}"/>
  <tableColumns count="2">
    <tableColumn id="1" xr3:uid="{BB400437-BB29-4D8D-8D13-DBCAA8836A34}" name="Yrkesroll" dataDxfId="12"/>
    <tableColumn id="2" xr3:uid="{B17A52E5-615B-47B0-8580-3BBD93E96BCB}" name="Timpris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RU Oktober 2024">
      <a:dk1>
        <a:sysClr val="windowText" lastClr="000000"/>
      </a:dk1>
      <a:lt1>
        <a:sysClr val="window" lastClr="FFFFFF"/>
      </a:lt1>
      <a:dk2>
        <a:srgbClr val="B81867"/>
      </a:dk2>
      <a:lt2>
        <a:srgbClr val="E2E4E5"/>
      </a:lt2>
      <a:accent1>
        <a:srgbClr val="F4DCE8"/>
      </a:accent1>
      <a:accent2>
        <a:srgbClr val="F7E4E1"/>
      </a:accent2>
      <a:accent3>
        <a:srgbClr val="FEEFCC"/>
      </a:accent3>
      <a:accent4>
        <a:srgbClr val="CCEBF7"/>
      </a:accent4>
      <a:accent5>
        <a:srgbClr val="DBECE3"/>
      </a:accent5>
      <a:accent6>
        <a:srgbClr val="E2E4E5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regionuppsala.se/samverkanswebben/it-service-och-fastighet/leverantorer/fakturera-region-uppsala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regionuppsala.se/samverkanswebben/it-service-och-fastighet/leverantorer/fakturera-region-uppsala/" TargetMode="External"/><Relationship Id="rId1" Type="http://schemas.openxmlformats.org/officeDocument/2006/relationships/hyperlink" Target="https://regionuppsala.se/samverkanswebben/it-service-och-fastighet/leverantorer/fakturera-region-uppsal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katteverket.se/privat/etjansterochblanketter/blanketterbroschyrer/broschyrer/info/354.4.39f16f103821c58f680007497.html?q=traktamente+och+andra+kostnadsers%C3%A4ttningar" TargetMode="External"/><Relationship Id="rId10" Type="http://schemas.openxmlformats.org/officeDocument/2006/relationships/ctrlProp" Target="../ctrlProps/ctrlProp1.xml"/><Relationship Id="rId4" Type="http://schemas.openxmlformats.org/officeDocument/2006/relationships/hyperlink" Target="https://intranat.regionuppsala.se/min-anstallning/resor-i-tjansten-och-utlagg/resor-och-utlagg/" TargetMode="External"/><Relationship Id="rId9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45F68-2317-4B7F-A41B-1E7015524617}">
  <dimension ref="B1:M108"/>
  <sheetViews>
    <sheetView showGridLines="0" tabSelected="1" view="pageLayout" topLeftCell="A14" zoomScale="115" zoomScaleNormal="130" zoomScalePageLayoutView="115" workbookViewId="0">
      <selection activeCell="C26" sqref="C26"/>
    </sheetView>
  </sheetViews>
  <sheetFormatPr defaultColWidth="9.140625" defaultRowHeight="15" x14ac:dyDescent="0.25"/>
  <cols>
    <col min="1" max="1" width="1.42578125" customWidth="1"/>
    <col min="2" max="13" width="7.85546875" customWidth="1"/>
    <col min="14" max="22" width="6.5703125" customWidth="1"/>
    <col min="23" max="23" width="17.42578125" customWidth="1"/>
    <col min="24" max="24" width="9.140625" customWidth="1"/>
    <col min="25" max="25" width="23.28515625" customWidth="1"/>
    <col min="26" max="26" width="3.28515625" customWidth="1"/>
    <col min="27" max="27" width="9.140625" customWidth="1"/>
  </cols>
  <sheetData>
    <row r="1" spans="2:13" ht="18.75" x14ac:dyDescent="0.3">
      <c r="B1" s="10" t="s">
        <v>114</v>
      </c>
      <c r="C1" s="10"/>
      <c r="H1" s="6"/>
      <c r="I1" s="6"/>
      <c r="J1" s="1"/>
      <c r="K1" s="1"/>
      <c r="L1" s="1"/>
      <c r="M1" s="1"/>
    </row>
    <row r="2" spans="2:13" ht="6" customHeight="1" x14ac:dyDescent="0.3">
      <c r="F2" s="6"/>
      <c r="G2" s="6"/>
      <c r="H2" s="6"/>
      <c r="I2" s="6"/>
      <c r="J2" s="1"/>
      <c r="K2" s="1"/>
      <c r="M2" s="1"/>
    </row>
    <row r="3" spans="2:13" ht="18.75" x14ac:dyDescent="0.3">
      <c r="E3" s="128" t="s">
        <v>103</v>
      </c>
      <c r="F3" s="43" t="s">
        <v>101</v>
      </c>
      <c r="G3" s="127"/>
      <c r="I3" s="1"/>
      <c r="J3" s="126">
        <v>1</v>
      </c>
      <c r="K3" s="6"/>
      <c r="L3" s="1"/>
      <c r="M3" s="1"/>
    </row>
    <row r="4" spans="2:13" ht="6" customHeight="1" x14ac:dyDescent="0.25">
      <c r="C4" s="11"/>
      <c r="D4" s="12"/>
      <c r="E4" s="12"/>
      <c r="F4" s="13"/>
      <c r="G4" s="13"/>
      <c r="H4" s="13"/>
      <c r="I4" s="13"/>
      <c r="J4" s="14"/>
      <c r="K4" s="14"/>
      <c r="L4" s="14"/>
      <c r="M4" s="14"/>
    </row>
    <row r="5" spans="2:13" x14ac:dyDescent="0.25">
      <c r="B5" s="15" t="s">
        <v>113</v>
      </c>
      <c r="D5" s="12"/>
      <c r="E5" s="12"/>
      <c r="F5" s="13"/>
      <c r="G5" s="13"/>
      <c r="H5" s="13"/>
      <c r="I5" s="13"/>
      <c r="J5" s="14"/>
      <c r="K5" s="14"/>
      <c r="L5" s="14"/>
      <c r="M5" s="14"/>
    </row>
    <row r="6" spans="2:13" ht="5.25" customHeight="1" thickBot="1" x14ac:dyDescent="0.3">
      <c r="H6" s="1"/>
      <c r="I6" s="1"/>
      <c r="J6" s="1"/>
      <c r="K6" s="1"/>
      <c r="L6" s="1"/>
      <c r="M6" s="1"/>
    </row>
    <row r="7" spans="2:13" ht="15.75" thickTop="1" x14ac:dyDescent="0.25">
      <c r="B7" s="139" t="s">
        <v>104</v>
      </c>
      <c r="C7" s="140"/>
      <c r="D7" s="140"/>
      <c r="E7" s="140"/>
      <c r="F7" s="140"/>
      <c r="G7" s="140"/>
      <c r="H7" s="140"/>
      <c r="I7" s="141"/>
      <c r="J7" s="142" t="s">
        <v>0</v>
      </c>
      <c r="K7" s="143"/>
      <c r="L7" s="144"/>
      <c r="M7" s="145"/>
    </row>
    <row r="8" spans="2:13" ht="19.5" thickBot="1" x14ac:dyDescent="0.35">
      <c r="B8" s="221"/>
      <c r="C8" s="222"/>
      <c r="D8" s="222"/>
      <c r="E8" s="222"/>
      <c r="F8" s="222"/>
      <c r="G8" s="222"/>
      <c r="H8" s="222"/>
      <c r="I8" s="223"/>
      <c r="J8" s="224"/>
      <c r="K8" s="225"/>
      <c r="L8" s="225"/>
      <c r="M8" s="226"/>
    </row>
    <row r="9" spans="2:13" ht="15.75" thickTop="1" x14ac:dyDescent="0.25">
      <c r="B9" s="229" t="s">
        <v>1</v>
      </c>
      <c r="C9" s="230"/>
      <c r="D9" s="146"/>
      <c r="E9" s="139" t="s">
        <v>2</v>
      </c>
      <c r="F9" s="140"/>
      <c r="G9" s="140"/>
      <c r="H9" s="140"/>
      <c r="I9" s="140"/>
      <c r="J9" s="140"/>
      <c r="K9" s="140"/>
      <c r="L9" s="140"/>
      <c r="M9" s="141"/>
    </row>
    <row r="10" spans="2:13" ht="19.5" thickBot="1" x14ac:dyDescent="0.3">
      <c r="B10" s="227"/>
      <c r="C10" s="228"/>
      <c r="E10" s="108">
        <v>4</v>
      </c>
      <c r="F10" s="109" t="str">
        <f>IF(E10=1,Blad1!F19,IF(E10=2,Blad1!F20,IF(E10=3,Blad1!F21,IF(E10=4,Blad1!F22,0))))</f>
        <v xml:space="preserve"> </v>
      </c>
      <c r="G10" s="110"/>
      <c r="H10" s="110"/>
      <c r="I10" s="110"/>
      <c r="J10" s="110"/>
      <c r="K10" s="110"/>
      <c r="L10" s="110"/>
      <c r="M10" s="111"/>
    </row>
    <row r="11" spans="2:13" ht="15.75" customHeight="1" thickTop="1" thickBot="1" x14ac:dyDescent="0.3">
      <c r="B11" s="234" t="s">
        <v>3</v>
      </c>
      <c r="C11" s="147" t="s">
        <v>4</v>
      </c>
      <c r="D11" s="148"/>
      <c r="E11" s="149"/>
      <c r="G11" s="156" t="s">
        <v>5</v>
      </c>
      <c r="H11" s="157"/>
      <c r="I11" s="157"/>
      <c r="J11" s="158"/>
      <c r="K11" s="159" t="s">
        <v>6</v>
      </c>
      <c r="L11" s="160"/>
      <c r="M11" s="231" t="s">
        <v>7</v>
      </c>
    </row>
    <row r="12" spans="2:13" ht="27" x14ac:dyDescent="0.25">
      <c r="B12" s="235"/>
      <c r="C12" s="150" t="s">
        <v>8</v>
      </c>
      <c r="D12" s="151" t="s">
        <v>9</v>
      </c>
      <c r="E12" s="152" t="s">
        <v>10</v>
      </c>
      <c r="G12" s="161" t="s">
        <v>11</v>
      </c>
      <c r="H12" s="162" t="s">
        <v>12</v>
      </c>
      <c r="I12" s="163" t="s">
        <v>13</v>
      </c>
      <c r="J12" s="164" t="s">
        <v>14</v>
      </c>
      <c r="K12" s="165" t="s">
        <v>102</v>
      </c>
      <c r="L12" s="166" t="s">
        <v>99</v>
      </c>
      <c r="M12" s="232"/>
    </row>
    <row r="13" spans="2:13" ht="18.75" thickBot="1" x14ac:dyDescent="0.3">
      <c r="B13" s="236"/>
      <c r="C13" s="153"/>
      <c r="D13" s="154"/>
      <c r="E13" s="155"/>
      <c r="G13" s="167" t="s">
        <v>15</v>
      </c>
      <c r="H13" s="168" t="s">
        <v>15</v>
      </c>
      <c r="I13" s="168" t="s">
        <v>15</v>
      </c>
      <c r="J13" s="169" t="s">
        <v>15</v>
      </c>
      <c r="K13" s="170" t="s">
        <v>100</v>
      </c>
      <c r="L13" s="171" t="s">
        <v>16</v>
      </c>
      <c r="M13" s="233"/>
    </row>
    <row r="14" spans="2:13" ht="19.5" customHeight="1" thickTop="1" thickBot="1" x14ac:dyDescent="0.3">
      <c r="B14" s="188"/>
      <c r="C14" s="82"/>
      <c r="D14" s="83"/>
      <c r="E14" s="185">
        <f t="shared" ref="E14:E17" si="0">IF(C14&lt;D14,(-C14+D14)*24,IF(C14&gt;D14,($B$8-C14+D14)*24,0))</f>
        <v>0</v>
      </c>
      <c r="G14" s="106"/>
      <c r="H14" s="84"/>
      <c r="I14" s="85"/>
      <c r="J14" s="86"/>
      <c r="K14" s="87"/>
      <c r="L14" s="88"/>
      <c r="M14" s="187">
        <f>E14-(+G14+H14+I14+J14++K14+L14)</f>
        <v>0</v>
      </c>
    </row>
    <row r="15" spans="2:13" ht="19.5" customHeight="1" thickTop="1" thickBot="1" x14ac:dyDescent="0.3">
      <c r="B15" s="188"/>
      <c r="C15" s="177"/>
      <c r="D15" s="178"/>
      <c r="E15" s="186">
        <f t="shared" si="0"/>
        <v>0</v>
      </c>
      <c r="G15" s="179"/>
      <c r="H15" s="180"/>
      <c r="I15" s="181"/>
      <c r="J15" s="182"/>
      <c r="K15" s="183"/>
      <c r="L15" s="184"/>
      <c r="M15" s="187">
        <f>E15-(+G15+H15+I15+J15++K15+L15)</f>
        <v>0</v>
      </c>
    </row>
    <row r="16" spans="2:13" ht="19.5" customHeight="1" thickTop="1" thickBot="1" x14ac:dyDescent="0.3">
      <c r="B16" s="188"/>
      <c r="C16" s="117"/>
      <c r="D16" s="118"/>
      <c r="E16" s="186">
        <f t="shared" ref="E16" si="1">IF(C16&lt;D16,(-C16+D16)*24,IF(C16&gt;D16,($B$8-C16+D16)*24,0))</f>
        <v>0</v>
      </c>
      <c r="G16" s="119"/>
      <c r="H16" s="120"/>
      <c r="I16" s="121"/>
      <c r="J16" s="122"/>
      <c r="K16" s="123"/>
      <c r="L16" s="124"/>
      <c r="M16" s="187">
        <f>E16-(+G16+H16+I16+J16++K16+L16)</f>
        <v>0</v>
      </c>
    </row>
    <row r="17" spans="2:13" ht="17.25" customHeight="1" thickTop="1" thickBot="1" x14ac:dyDescent="0.3">
      <c r="B17" s="188"/>
      <c r="C17" s="177"/>
      <c r="D17" s="178"/>
      <c r="E17" s="186">
        <f t="shared" si="0"/>
        <v>0</v>
      </c>
      <c r="G17" s="179"/>
      <c r="H17" s="180"/>
      <c r="I17" s="181"/>
      <c r="J17" s="182"/>
      <c r="K17" s="183"/>
      <c r="L17" s="184"/>
      <c r="M17" s="187">
        <f>E17-(+G17+H17+I17+J17++K17+L17)</f>
        <v>0</v>
      </c>
    </row>
    <row r="18" spans="2:13" ht="21" customHeight="1" thickTop="1" thickBot="1" x14ac:dyDescent="0.3">
      <c r="B18" s="104"/>
      <c r="C18" s="19"/>
      <c r="D18" s="20"/>
      <c r="E18" s="105"/>
      <c r="G18" s="107">
        <f>SUM((ROUNDUP(G14*2,0)/2),(ROUNDUP(G15*2,0)/2),(ROUNDUP(G16*2,0)/2),(ROUNDUP(G17*2,0)/2))</f>
        <v>0</v>
      </c>
      <c r="H18" s="75">
        <f>SUM((ROUNDUP(H14*2,0)/2),(ROUNDUP(H15*2,0)/2),(ROUNDUP(H16*2,0)/2),(ROUNDUP(H17*2,0)/2))</f>
        <v>0</v>
      </c>
      <c r="I18" s="76">
        <f t="shared" ref="I18:L18" si="2">SUM((ROUNDUP(I14*2,0)/2),(ROUNDUP(I15*2,0)/2),(ROUNDUP(I16*2,0)/2),(ROUNDUP(I17*2,0)/2))</f>
        <v>0</v>
      </c>
      <c r="J18" s="75">
        <f t="shared" si="2"/>
        <v>0</v>
      </c>
      <c r="K18" s="77">
        <f t="shared" si="2"/>
        <v>0</v>
      </c>
      <c r="L18" s="76">
        <f t="shared" si="2"/>
        <v>0</v>
      </c>
      <c r="M18" s="125">
        <f t="shared" ref="M18" si="3">SUM(M14:M17)</f>
        <v>0</v>
      </c>
    </row>
    <row r="19" spans="2:13" ht="16.5" customHeight="1" thickTop="1" thickBot="1" x14ac:dyDescent="0.3">
      <c r="B19" s="137" t="s">
        <v>117</v>
      </c>
      <c r="M19" s="78"/>
    </row>
    <row r="20" spans="2:13" ht="6.75" customHeight="1" thickTop="1" thickBot="1" x14ac:dyDescent="0.3">
      <c r="B20" s="94"/>
      <c r="C20" s="265"/>
      <c r="D20" s="266"/>
      <c r="E20" s="267"/>
      <c r="F20" s="268"/>
      <c r="G20" s="268"/>
      <c r="H20" s="268"/>
      <c r="I20" s="268"/>
      <c r="J20" s="268"/>
      <c r="K20" s="268"/>
      <c r="L20" s="268"/>
      <c r="M20" s="269"/>
    </row>
    <row r="21" spans="2:13" ht="20.25" customHeight="1" thickBot="1" x14ac:dyDescent="0.3">
      <c r="B21" s="97"/>
      <c r="D21" s="70" t="s">
        <v>118</v>
      </c>
      <c r="E21" s="270"/>
      <c r="F21" s="78"/>
      <c r="H21" s="70" t="s">
        <v>119</v>
      </c>
      <c r="I21" s="271"/>
      <c r="J21" s="272"/>
      <c r="K21" s="272"/>
      <c r="L21" s="273"/>
      <c r="M21" s="98"/>
    </row>
    <row r="22" spans="2:13" ht="6.75" customHeight="1" thickBot="1" x14ac:dyDescent="0.3">
      <c r="B22" s="99"/>
      <c r="C22" s="102"/>
      <c r="D22" s="101"/>
      <c r="E22" s="274"/>
      <c r="F22" s="102"/>
      <c r="G22" s="102"/>
      <c r="H22" s="102"/>
      <c r="I22" s="102"/>
      <c r="J22" s="102"/>
      <c r="K22" s="102"/>
      <c r="L22" s="102"/>
      <c r="M22" s="103"/>
    </row>
    <row r="23" spans="2:13" ht="16.5" thickTop="1" thickBot="1" x14ac:dyDescent="0.3">
      <c r="B23" s="40" t="s">
        <v>130</v>
      </c>
      <c r="C23" s="12"/>
      <c r="D23" s="12"/>
      <c r="E23" s="40"/>
      <c r="F23" s="12"/>
      <c r="G23" s="12"/>
      <c r="H23" s="40"/>
      <c r="I23" s="12"/>
      <c r="J23" s="12"/>
      <c r="K23" s="40"/>
      <c r="L23" s="12"/>
      <c r="M23" s="12"/>
    </row>
    <row r="24" spans="2:13" ht="18.75" thickTop="1" x14ac:dyDescent="0.25">
      <c r="B24" s="172" t="s">
        <v>3</v>
      </c>
      <c r="C24" s="173" t="s">
        <v>8</v>
      </c>
      <c r="D24" s="174" t="s">
        <v>9</v>
      </c>
      <c r="E24" s="175" t="s">
        <v>3</v>
      </c>
      <c r="F24" s="173" t="s">
        <v>8</v>
      </c>
      <c r="G24" s="174" t="s">
        <v>9</v>
      </c>
      <c r="H24" s="175" t="s">
        <v>3</v>
      </c>
      <c r="I24" s="173" t="s">
        <v>8</v>
      </c>
      <c r="J24" s="174" t="s">
        <v>9</v>
      </c>
      <c r="K24" s="175" t="s">
        <v>3</v>
      </c>
      <c r="L24" s="173" t="s">
        <v>8</v>
      </c>
      <c r="M24" s="176" t="s">
        <v>9</v>
      </c>
    </row>
    <row r="25" spans="2:13" x14ac:dyDescent="0.25">
      <c r="B25" s="189"/>
      <c r="C25" s="73"/>
      <c r="D25" s="71"/>
      <c r="E25" s="191"/>
      <c r="F25" s="73"/>
      <c r="G25" s="71"/>
      <c r="H25" s="191"/>
      <c r="I25" s="73"/>
      <c r="J25" s="71"/>
      <c r="K25" s="191"/>
      <c r="L25" s="73"/>
      <c r="M25" s="112"/>
    </row>
    <row r="26" spans="2:13" x14ac:dyDescent="0.25">
      <c r="B26" s="189"/>
      <c r="C26" s="74"/>
      <c r="D26" s="72"/>
      <c r="E26" s="191"/>
      <c r="F26" s="74"/>
      <c r="G26" s="72"/>
      <c r="H26" s="191"/>
      <c r="I26" s="74"/>
      <c r="J26" s="72"/>
      <c r="K26" s="191"/>
      <c r="L26" s="74"/>
      <c r="M26" s="113"/>
    </row>
    <row r="27" spans="2:13" x14ac:dyDescent="0.25">
      <c r="B27" s="189"/>
      <c r="C27" s="74"/>
      <c r="D27" s="72"/>
      <c r="E27" s="191"/>
      <c r="F27" s="74"/>
      <c r="G27" s="72"/>
      <c r="H27" s="191"/>
      <c r="I27" s="74"/>
      <c r="J27" s="72"/>
      <c r="K27" s="191"/>
      <c r="L27" s="74"/>
      <c r="M27" s="113"/>
    </row>
    <row r="28" spans="2:13" x14ac:dyDescent="0.25">
      <c r="B28" s="189"/>
      <c r="C28" s="74"/>
      <c r="D28" s="72"/>
      <c r="E28" s="191"/>
      <c r="F28" s="74"/>
      <c r="G28" s="72"/>
      <c r="H28" s="191"/>
      <c r="I28" s="74"/>
      <c r="J28" s="72"/>
      <c r="K28" s="191"/>
      <c r="L28" s="74"/>
      <c r="M28" s="113"/>
    </row>
    <row r="29" spans="2:13" x14ac:dyDescent="0.25">
      <c r="B29" s="189"/>
      <c r="C29" s="74"/>
      <c r="D29" s="72"/>
      <c r="E29" s="191"/>
      <c r="F29" s="74"/>
      <c r="G29" s="72"/>
      <c r="H29" s="191"/>
      <c r="I29" s="74"/>
      <c r="J29" s="72"/>
      <c r="K29" s="191"/>
      <c r="L29" s="74"/>
      <c r="M29" s="113"/>
    </row>
    <row r="30" spans="2:13" ht="15.75" thickBot="1" x14ac:dyDescent="0.3">
      <c r="B30" s="190"/>
      <c r="C30" s="114"/>
      <c r="D30" s="115"/>
      <c r="E30" s="192"/>
      <c r="F30" s="114"/>
      <c r="G30" s="115"/>
      <c r="H30" s="192"/>
      <c r="I30" s="114"/>
      <c r="J30" s="115"/>
      <c r="K30" s="192"/>
      <c r="L30" s="114"/>
      <c r="M30" s="116"/>
    </row>
    <row r="31" spans="2:13" ht="16.5" thickTop="1" thickBot="1" x14ac:dyDescent="0.3">
      <c r="B31" s="137" t="s">
        <v>112</v>
      </c>
    </row>
    <row r="32" spans="2:13" ht="10.5" customHeight="1" thickTop="1" thickBot="1" x14ac:dyDescent="0.3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2:13" ht="16.5" thickTop="1" thickBot="1" x14ac:dyDescent="0.3">
      <c r="B33" s="97"/>
      <c r="C33" s="78"/>
      <c r="D33" s="69" t="s">
        <v>88</v>
      </c>
      <c r="E33" s="193">
        <f>ROUND((G18*1)+(H18*1.5)+(I18*2)+(J18*3),2)</f>
        <v>0</v>
      </c>
      <c r="F33" s="78"/>
      <c r="G33" s="78"/>
      <c r="H33" s="78"/>
      <c r="I33" s="78"/>
      <c r="J33" s="78"/>
      <c r="K33" s="78"/>
      <c r="L33" s="78"/>
      <c r="M33" s="98"/>
    </row>
    <row r="34" spans="2:13" ht="16.5" thickTop="1" thickBot="1" x14ac:dyDescent="0.3">
      <c r="B34" s="97"/>
      <c r="C34" s="78"/>
      <c r="D34" s="69" t="s">
        <v>89</v>
      </c>
      <c r="E34" s="193">
        <f>ROUND((K18*0.25)+(L18*0.25),2)</f>
        <v>0</v>
      </c>
      <c r="F34" s="78"/>
      <c r="G34" s="78"/>
      <c r="H34" s="78"/>
      <c r="I34" s="78"/>
      <c r="J34" s="78"/>
      <c r="K34" s="78"/>
      <c r="L34" s="78"/>
      <c r="M34" s="98"/>
    </row>
    <row r="35" spans="2:13" ht="16.5" thickTop="1" thickBot="1" x14ac:dyDescent="0.3">
      <c r="B35" s="97"/>
      <c r="C35" s="78"/>
      <c r="D35" s="69" t="s">
        <v>131</v>
      </c>
      <c r="E35" s="194">
        <f>VLOOKUP(F10,Tabell1[#All],2,FALSE)</f>
        <v>0</v>
      </c>
      <c r="F35" s="78"/>
      <c r="G35" s="78"/>
      <c r="H35" s="78"/>
      <c r="I35" s="78"/>
      <c r="J35" s="78"/>
      <c r="K35" s="78"/>
      <c r="L35" s="78"/>
      <c r="M35" s="98"/>
    </row>
    <row r="36" spans="2:13" ht="16.5" thickTop="1" thickBot="1" x14ac:dyDescent="0.3">
      <c r="B36" s="97"/>
      <c r="C36" s="78"/>
      <c r="D36" s="70" t="s">
        <v>90</v>
      </c>
      <c r="E36" s="195">
        <f>IF(M18&gt;=0,SUM(E33,E34)*$E$35,0)</f>
        <v>0</v>
      </c>
      <c r="F36" s="78"/>
      <c r="G36" s="78"/>
      <c r="H36" s="78"/>
      <c r="I36" s="79"/>
      <c r="J36" s="80" t="s">
        <v>92</v>
      </c>
      <c r="K36" s="208">
        <f>IF(M18&gt;=0,ROUND(SUM(E36,E37,E21),0),0)</f>
        <v>0</v>
      </c>
      <c r="L36" s="209"/>
      <c r="M36" s="98"/>
    </row>
    <row r="37" spans="2:13" ht="16.5" thickTop="1" thickBot="1" x14ac:dyDescent="0.3">
      <c r="B37" s="97"/>
      <c r="C37" s="81"/>
      <c r="D37" s="70" t="s">
        <v>91</v>
      </c>
      <c r="E37" s="195">
        <f>E36*0.5045</f>
        <v>0</v>
      </c>
      <c r="F37" s="78"/>
      <c r="G37" s="78"/>
      <c r="H37" s="78"/>
      <c r="I37" s="78"/>
      <c r="J37" s="78"/>
      <c r="K37" s="78"/>
      <c r="L37" s="78"/>
      <c r="M37" s="98"/>
    </row>
    <row r="38" spans="2:13" ht="10.5" customHeight="1" thickTop="1" thickBot="1" x14ac:dyDescent="0.3">
      <c r="B38" s="99"/>
      <c r="C38" s="100"/>
      <c r="D38" s="101"/>
      <c r="E38" s="102"/>
      <c r="F38" s="102"/>
      <c r="G38" s="102"/>
      <c r="H38" s="102"/>
      <c r="I38" s="102"/>
      <c r="J38" s="102"/>
      <c r="K38" s="102"/>
      <c r="L38" s="102"/>
      <c r="M38" s="103"/>
    </row>
    <row r="39" spans="2:13" ht="16.5" thickTop="1" thickBot="1" x14ac:dyDescent="0.3">
      <c r="B39" s="40" t="s">
        <v>116</v>
      </c>
      <c r="C39" s="12"/>
      <c r="D39" s="12"/>
      <c r="E39" s="12"/>
      <c r="F39" s="12"/>
      <c r="G39" s="12"/>
      <c r="H39" s="12"/>
    </row>
    <row r="40" spans="2:13" ht="33.75" customHeight="1" thickTop="1" thickBot="1" x14ac:dyDescent="0.3">
      <c r="B40" s="210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2"/>
    </row>
    <row r="41" spans="2:13" ht="12.75" customHeight="1" thickTop="1" x14ac:dyDescent="0.25">
      <c r="D41" s="138"/>
      <c r="E41" s="95"/>
      <c r="F41" s="95"/>
      <c r="G41" s="138"/>
      <c r="H41" s="95"/>
      <c r="I41" s="95"/>
      <c r="J41" s="95"/>
      <c r="K41" s="95"/>
      <c r="L41" s="95"/>
      <c r="M41" s="95"/>
    </row>
    <row r="42" spans="2:13" ht="26.25" customHeight="1" thickBot="1" x14ac:dyDescent="0.3">
      <c r="D42" s="213"/>
      <c r="E42" s="213"/>
      <c r="G42" s="213"/>
      <c r="H42" s="213"/>
      <c r="I42" s="213"/>
      <c r="J42" s="213"/>
      <c r="K42" s="213"/>
      <c r="L42" s="213"/>
      <c r="M42" s="213"/>
    </row>
    <row r="43" spans="2:13" ht="12.75" customHeight="1" x14ac:dyDescent="0.25">
      <c r="D43" s="12" t="s">
        <v>3</v>
      </c>
      <c r="G43" s="12" t="s">
        <v>132</v>
      </c>
    </row>
    <row r="44" spans="2:13" ht="12.75" customHeight="1" x14ac:dyDescent="0.25">
      <c r="D44" s="12"/>
      <c r="G44" s="12"/>
    </row>
    <row r="45" spans="2:13" ht="22.5" customHeight="1" thickBot="1" x14ac:dyDescent="0.3">
      <c r="D45" s="213"/>
      <c r="E45" s="213"/>
      <c r="G45" s="213"/>
      <c r="H45" s="213"/>
      <c r="I45" s="213"/>
      <c r="J45" s="213"/>
      <c r="K45" s="213"/>
      <c r="L45" s="213"/>
      <c r="M45" s="213"/>
    </row>
    <row r="46" spans="2:13" ht="12.75" customHeight="1" x14ac:dyDescent="0.25">
      <c r="D46" s="12" t="s">
        <v>3</v>
      </c>
      <c r="G46" s="12" t="s">
        <v>133</v>
      </c>
    </row>
    <row r="47" spans="2:13" x14ac:dyDescent="0.25">
      <c r="B47" s="135" t="s">
        <v>105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</row>
    <row r="48" spans="2:13" ht="14.25" customHeight="1" x14ac:dyDescent="0.25">
      <c r="B48" s="12" t="s">
        <v>115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 ht="14.25" customHeight="1" x14ac:dyDescent="0.25">
      <c r="B49" s="12" t="s">
        <v>106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 ht="14.25" customHeight="1" thickBot="1" x14ac:dyDescent="0.3">
      <c r="B50" s="12" t="s">
        <v>17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 ht="14.25" customHeight="1" thickBot="1" x14ac:dyDescent="0.3">
      <c r="B51" s="12" t="s">
        <v>18</v>
      </c>
      <c r="C51" s="12"/>
      <c r="D51" s="12"/>
      <c r="E51" s="12"/>
      <c r="F51" s="12"/>
      <c r="G51" s="12"/>
      <c r="H51" s="12"/>
      <c r="I51" s="12"/>
      <c r="J51" s="214" t="s">
        <v>3</v>
      </c>
      <c r="K51" s="198" t="s">
        <v>4</v>
      </c>
      <c r="L51" s="199"/>
      <c r="M51" s="200"/>
    </row>
    <row r="52" spans="2:13" ht="14.25" customHeight="1" x14ac:dyDescent="0.25">
      <c r="B52" s="12" t="s">
        <v>19</v>
      </c>
      <c r="C52" s="12"/>
      <c r="D52" s="12"/>
      <c r="E52" s="12"/>
      <c r="F52" s="12"/>
      <c r="G52" s="12"/>
      <c r="H52" s="12"/>
      <c r="I52" s="12"/>
      <c r="J52" s="215"/>
      <c r="K52" s="217" t="s">
        <v>8</v>
      </c>
      <c r="L52" s="219" t="s">
        <v>9</v>
      </c>
      <c r="M52" s="205" t="s">
        <v>10</v>
      </c>
    </row>
    <row r="53" spans="2:13" ht="14.25" customHeight="1" thickBot="1" x14ac:dyDescent="0.3">
      <c r="B53" s="40" t="s">
        <v>20</v>
      </c>
      <c r="C53" s="12"/>
      <c r="D53" s="12"/>
      <c r="E53" s="12"/>
      <c r="F53" s="12"/>
      <c r="G53" s="12"/>
      <c r="H53" s="12"/>
      <c r="I53" s="12"/>
      <c r="J53" s="216"/>
      <c r="K53" s="218"/>
      <c r="L53" s="220"/>
      <c r="M53" s="206"/>
    </row>
    <row r="54" spans="2:13" ht="14.25" customHeight="1" x14ac:dyDescent="0.25">
      <c r="B54" s="68" t="s">
        <v>21</v>
      </c>
      <c r="C54" s="129"/>
      <c r="D54" s="129"/>
      <c r="E54" s="129"/>
      <c r="F54" s="129"/>
      <c r="G54" s="129"/>
      <c r="H54" s="129"/>
      <c r="I54" s="129"/>
      <c r="J54" s="196">
        <v>5</v>
      </c>
      <c r="K54" s="62">
        <v>0.875</v>
      </c>
      <c r="L54" s="67">
        <v>1</v>
      </c>
      <c r="M54" s="203">
        <f>IF(K54&lt;L54,(-K54+L54)*24,IF(K54&gt;L54,($B$7-K54+L54)*24,0))</f>
        <v>3</v>
      </c>
    </row>
    <row r="55" spans="2:13" ht="14.25" customHeight="1" thickBot="1" x14ac:dyDescent="0.3">
      <c r="B55" s="68" t="s">
        <v>22</v>
      </c>
      <c r="C55" s="68"/>
      <c r="D55" s="68"/>
      <c r="E55" s="68"/>
      <c r="F55" s="68"/>
      <c r="G55" s="68"/>
      <c r="H55" s="68"/>
      <c r="I55" s="68"/>
      <c r="J55" s="197">
        <v>6</v>
      </c>
      <c r="K55" s="201">
        <v>0</v>
      </c>
      <c r="L55" s="202">
        <v>0.29166666666666669</v>
      </c>
      <c r="M55" s="204">
        <f>IF(K55&lt;L55,(-K55+L55)*24,IF(K55&gt;L55,($B$7-K55+L55)*24,0))</f>
        <v>7</v>
      </c>
    </row>
    <row r="56" spans="2:13" ht="14.25" customHeight="1" x14ac:dyDescent="0.25">
      <c r="B56" s="40" t="s">
        <v>23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 ht="14.25" customHeight="1" x14ac:dyDescent="0.25">
      <c r="B57" s="68" t="s">
        <v>24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</row>
    <row r="58" spans="2:13" ht="14.25" customHeight="1" x14ac:dyDescent="0.25">
      <c r="B58" s="40" t="s">
        <v>25</v>
      </c>
      <c r="C58" s="68"/>
      <c r="D58" s="68"/>
      <c r="E58" s="68"/>
      <c r="F58" s="68"/>
      <c r="G58" s="68"/>
      <c r="H58" s="68"/>
      <c r="I58" s="68"/>
      <c r="J58" s="68"/>
      <c r="K58" s="68"/>
      <c r="L58" s="12"/>
      <c r="M58" s="12"/>
    </row>
    <row r="59" spans="2:13" ht="14.25" customHeight="1" x14ac:dyDescent="0.25">
      <c r="B59" s="12" t="s">
        <v>26</v>
      </c>
      <c r="C59" s="42"/>
      <c r="D59" s="42"/>
      <c r="E59" s="42"/>
      <c r="F59" s="42"/>
      <c r="G59" s="42"/>
      <c r="H59" s="25" t="s">
        <v>27</v>
      </c>
      <c r="I59" s="26"/>
      <c r="J59" s="26"/>
      <c r="K59" s="26" t="s">
        <v>93</v>
      </c>
      <c r="L59" s="26"/>
      <c r="M59" s="17">
        <v>1.5</v>
      </c>
    </row>
    <row r="60" spans="2:13" ht="14.25" customHeight="1" x14ac:dyDescent="0.25">
      <c r="B60" s="12" t="s">
        <v>30</v>
      </c>
      <c r="C60" s="12"/>
      <c r="D60" s="12"/>
      <c r="E60" s="12"/>
      <c r="F60" s="12"/>
      <c r="G60" s="12"/>
      <c r="H60" s="25" t="s">
        <v>27</v>
      </c>
      <c r="I60" s="26"/>
      <c r="J60" s="26"/>
      <c r="K60" s="26" t="s">
        <v>94</v>
      </c>
      <c r="L60" s="26"/>
      <c r="M60" s="24">
        <v>2</v>
      </c>
    </row>
    <row r="61" spans="2:13" ht="14.25" customHeight="1" x14ac:dyDescent="0.25">
      <c r="B61" s="12" t="s">
        <v>32</v>
      </c>
      <c r="C61" s="60"/>
      <c r="D61" s="60"/>
      <c r="E61" s="60"/>
      <c r="F61" s="60"/>
      <c r="G61" s="60"/>
      <c r="H61" s="25" t="s">
        <v>33</v>
      </c>
      <c r="I61" s="26"/>
      <c r="J61" s="26"/>
      <c r="K61" s="26" t="s">
        <v>93</v>
      </c>
      <c r="L61" s="26"/>
      <c r="M61" s="24">
        <v>2</v>
      </c>
    </row>
    <row r="62" spans="2:13" ht="14.25" customHeight="1" x14ac:dyDescent="0.25">
      <c r="B62" s="68" t="s">
        <v>34</v>
      </c>
      <c r="C62" s="60"/>
      <c r="D62" s="60"/>
      <c r="E62" s="60"/>
      <c r="F62" s="60"/>
      <c r="G62" s="60"/>
      <c r="H62" s="25" t="s">
        <v>35</v>
      </c>
      <c r="I62" s="26"/>
      <c r="J62" s="26"/>
      <c r="K62" s="26" t="s">
        <v>95</v>
      </c>
      <c r="L62" s="26"/>
      <c r="M62" s="24">
        <v>2</v>
      </c>
    </row>
    <row r="63" spans="2:13" ht="14.25" customHeight="1" x14ac:dyDescent="0.25">
      <c r="B63" s="12" t="s">
        <v>37</v>
      </c>
      <c r="C63" s="60"/>
      <c r="D63" s="60"/>
      <c r="E63" s="60"/>
      <c r="F63" s="60"/>
      <c r="G63" s="60"/>
      <c r="H63" s="89" t="s">
        <v>97</v>
      </c>
      <c r="I63" s="132"/>
      <c r="J63" s="132"/>
      <c r="K63" s="134" t="s">
        <v>96</v>
      </c>
      <c r="L63" s="132"/>
      <c r="M63" s="130">
        <v>2</v>
      </c>
    </row>
    <row r="64" spans="2:13" ht="14.25" customHeight="1" x14ac:dyDescent="0.25">
      <c r="B64" s="68" t="s">
        <v>40</v>
      </c>
      <c r="C64" s="12"/>
      <c r="D64" s="12"/>
      <c r="E64" s="12"/>
      <c r="H64" s="90" t="s">
        <v>98</v>
      </c>
      <c r="I64" s="133"/>
      <c r="J64" s="133"/>
      <c r="K64" s="133" t="s">
        <v>84</v>
      </c>
      <c r="L64" s="133"/>
      <c r="M64" s="131"/>
    </row>
    <row r="65" spans="2:13" ht="14.25" customHeight="1" x14ac:dyDescent="0.25">
      <c r="B65" s="68" t="s">
        <v>41</v>
      </c>
      <c r="C65" s="12"/>
      <c r="D65" s="12"/>
      <c r="E65" s="12"/>
      <c r="H65" s="25" t="s">
        <v>42</v>
      </c>
      <c r="I65" s="26"/>
      <c r="J65" s="26"/>
      <c r="K65" s="26" t="s">
        <v>84</v>
      </c>
      <c r="L65" s="26"/>
      <c r="M65" s="24">
        <v>1</v>
      </c>
    </row>
    <row r="66" spans="2:13" ht="14.25" customHeight="1" x14ac:dyDescent="0.25">
      <c r="B66" s="12" t="s">
        <v>43</v>
      </c>
      <c r="C66" s="12"/>
      <c r="D66" s="12"/>
      <c r="E66" s="12"/>
      <c r="H66" s="25" t="s">
        <v>44</v>
      </c>
      <c r="I66" s="26"/>
      <c r="J66" s="26"/>
      <c r="K66" s="26" t="s">
        <v>95</v>
      </c>
      <c r="L66" s="26"/>
      <c r="M66" s="24">
        <v>3</v>
      </c>
    </row>
    <row r="67" spans="2:13" ht="14.25" customHeight="1" x14ac:dyDescent="0.25">
      <c r="B67" s="40" t="s">
        <v>46</v>
      </c>
      <c r="C67" s="12"/>
      <c r="D67" s="12"/>
      <c r="E67" s="12"/>
      <c r="F67" s="12"/>
      <c r="G67" s="12"/>
      <c r="H67" s="136" t="s">
        <v>45</v>
      </c>
      <c r="J67" s="12"/>
      <c r="K67" s="12"/>
      <c r="L67" s="12"/>
      <c r="M67" s="12"/>
    </row>
    <row r="68" spans="2:13" ht="14.25" customHeight="1" x14ac:dyDescent="0.25">
      <c r="B68" s="68" t="s">
        <v>47</v>
      </c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</row>
    <row r="69" spans="2:13" ht="14.25" customHeight="1" x14ac:dyDescent="0.25">
      <c r="C69" s="41" t="s">
        <v>48</v>
      </c>
      <c r="D69" s="41"/>
      <c r="F69" s="12"/>
      <c r="G69" s="12"/>
      <c r="H69" s="91" t="s">
        <v>49</v>
      </c>
      <c r="I69" s="91" t="s">
        <v>50</v>
      </c>
      <c r="J69" s="92" t="s">
        <v>51</v>
      </c>
      <c r="M69" s="12"/>
    </row>
    <row r="70" spans="2:13" ht="14.25" customHeight="1" x14ac:dyDescent="0.25">
      <c r="C70" s="12" t="s">
        <v>52</v>
      </c>
      <c r="D70" s="12" t="s">
        <v>53</v>
      </c>
      <c r="F70" s="12"/>
      <c r="G70" s="12"/>
      <c r="H70" s="66" t="s">
        <v>16</v>
      </c>
      <c r="I70" s="65" t="s">
        <v>16</v>
      </c>
      <c r="J70" s="65" t="s">
        <v>16</v>
      </c>
      <c r="L70" s="12"/>
      <c r="M70" s="12"/>
    </row>
    <row r="71" spans="2:13" ht="14.25" customHeight="1" x14ac:dyDescent="0.25">
      <c r="C71" s="12" t="s">
        <v>54</v>
      </c>
      <c r="D71" s="12" t="s">
        <v>55</v>
      </c>
      <c r="F71" s="12"/>
      <c r="G71" s="12"/>
      <c r="H71" s="66" t="s">
        <v>56</v>
      </c>
      <c r="I71" s="65" t="s">
        <v>16</v>
      </c>
      <c r="J71" s="65" t="s">
        <v>16</v>
      </c>
      <c r="L71" s="12"/>
      <c r="M71" s="12"/>
    </row>
    <row r="72" spans="2:13" ht="14.25" customHeight="1" x14ac:dyDescent="0.25">
      <c r="B72" s="40" t="s">
        <v>57</v>
      </c>
      <c r="C72" s="40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 ht="14.25" customHeight="1" x14ac:dyDescent="0.25">
      <c r="B73" s="12" t="s">
        <v>107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 ht="14.25" customHeight="1" x14ac:dyDescent="0.25">
      <c r="B74" s="68" t="s">
        <v>108</v>
      </c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</row>
    <row r="75" spans="2:13" ht="14.25" customHeight="1" x14ac:dyDescent="0.25">
      <c r="B75" s="68" t="s">
        <v>109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</row>
    <row r="76" spans="2:13" ht="14.25" customHeight="1" x14ac:dyDescent="0.25">
      <c r="B76" s="40" t="s">
        <v>120</v>
      </c>
      <c r="C76" s="129"/>
      <c r="D76" s="129"/>
      <c r="E76" s="129"/>
      <c r="F76" s="129"/>
      <c r="G76" s="129"/>
      <c r="H76" s="129"/>
      <c r="I76" s="129"/>
      <c r="J76" s="129"/>
      <c r="M76" s="129"/>
    </row>
    <row r="77" spans="2:13" ht="14.25" customHeight="1" x14ac:dyDescent="0.25">
      <c r="B77" s="12" t="s">
        <v>121</v>
      </c>
      <c r="C77" s="40"/>
      <c r="D77" s="40"/>
      <c r="E77" s="40"/>
      <c r="F77" s="40"/>
      <c r="G77" s="12"/>
    </row>
    <row r="78" spans="2:13" ht="14.25" customHeight="1" x14ac:dyDescent="0.25">
      <c r="B78" s="12" t="s">
        <v>122</v>
      </c>
      <c r="C78" s="40"/>
      <c r="D78" s="40"/>
      <c r="E78" s="40"/>
      <c r="F78" s="40"/>
      <c r="G78" s="64" t="s">
        <v>123</v>
      </c>
    </row>
    <row r="79" spans="2:13" ht="14.25" customHeight="1" x14ac:dyDescent="0.25">
      <c r="B79" s="40"/>
      <c r="C79" s="40"/>
      <c r="D79" s="40"/>
      <c r="E79" s="40"/>
      <c r="F79" s="40"/>
      <c r="G79" s="64" t="s">
        <v>124</v>
      </c>
    </row>
    <row r="80" spans="2:13" ht="14.25" customHeight="1" x14ac:dyDescent="0.25">
      <c r="B80" s="40" t="s">
        <v>125</v>
      </c>
      <c r="C80" s="40"/>
      <c r="D80" s="40"/>
      <c r="E80" s="40"/>
      <c r="F80" s="40"/>
      <c r="G80" s="64"/>
    </row>
    <row r="81" spans="2:13" ht="14.25" customHeight="1" x14ac:dyDescent="0.25">
      <c r="B81" s="12" t="s">
        <v>64</v>
      </c>
      <c r="C81" s="40"/>
      <c r="D81" s="40"/>
      <c r="E81" s="40"/>
      <c r="F81" s="40"/>
      <c r="G81" s="64"/>
    </row>
    <row r="82" spans="2:13" ht="14.25" customHeight="1" thickBot="1" x14ac:dyDescent="0.3">
      <c r="B82" s="12" t="s">
        <v>134</v>
      </c>
      <c r="C82" s="40"/>
      <c r="D82" s="40"/>
      <c r="E82" s="40"/>
      <c r="F82" s="40"/>
      <c r="G82" s="64"/>
    </row>
    <row r="83" spans="2:13" ht="14.25" customHeight="1" thickBot="1" x14ac:dyDescent="0.3">
      <c r="B83" s="40" t="s">
        <v>126</v>
      </c>
      <c r="C83" s="129"/>
      <c r="D83" s="129"/>
      <c r="E83" s="129"/>
      <c r="F83" s="129"/>
      <c r="L83" s="44" t="s">
        <v>58</v>
      </c>
      <c r="M83" s="45" t="s">
        <v>59</v>
      </c>
    </row>
    <row r="84" spans="2:13" ht="14.25" customHeight="1" x14ac:dyDescent="0.25">
      <c r="B84" s="12" t="s">
        <v>60</v>
      </c>
      <c r="C84" s="129"/>
      <c r="D84" s="129"/>
      <c r="E84" s="129"/>
      <c r="F84" s="129"/>
      <c r="L84" s="46" t="s">
        <v>61</v>
      </c>
      <c r="M84" s="47">
        <v>611</v>
      </c>
    </row>
    <row r="85" spans="2:13" ht="14.25" customHeight="1" x14ac:dyDescent="0.25">
      <c r="B85" s="40" t="s">
        <v>127</v>
      </c>
      <c r="C85" s="40"/>
      <c r="D85" s="40"/>
      <c r="E85" s="40"/>
      <c r="F85" s="40"/>
      <c r="L85" s="46" t="s">
        <v>62</v>
      </c>
      <c r="M85" s="47">
        <v>361</v>
      </c>
    </row>
    <row r="86" spans="2:13" ht="14.25" customHeight="1" thickBot="1" x14ac:dyDescent="0.3">
      <c r="B86" s="40" t="s">
        <v>65</v>
      </c>
      <c r="C86" s="40"/>
      <c r="D86" s="40"/>
      <c r="E86" s="40"/>
      <c r="F86" s="40"/>
      <c r="G86" s="12"/>
      <c r="L86" s="48" t="s">
        <v>63</v>
      </c>
      <c r="M86" s="49">
        <v>325</v>
      </c>
    </row>
    <row r="87" spans="2:13" ht="14.25" customHeight="1" x14ac:dyDescent="0.25">
      <c r="B87" s="68" t="s">
        <v>128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</row>
    <row r="88" spans="2:13" ht="14.25" customHeight="1" x14ac:dyDescent="0.25">
      <c r="B88" s="40" t="s">
        <v>129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2:13" ht="14.25" customHeight="1" x14ac:dyDescent="0.25">
      <c r="B89" s="40" t="s">
        <v>66</v>
      </c>
      <c r="C89" s="40"/>
      <c r="D89" s="63"/>
      <c r="E89" s="12"/>
      <c r="F89" s="12"/>
      <c r="G89" s="12"/>
      <c r="H89" s="12"/>
      <c r="I89" s="12"/>
      <c r="J89" s="12"/>
      <c r="K89" s="12"/>
      <c r="L89" s="12"/>
      <c r="M89" s="12"/>
    </row>
    <row r="90" spans="2:13" ht="14.25" customHeight="1" x14ac:dyDescent="0.25">
      <c r="B90" s="207" t="s">
        <v>67</v>
      </c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</row>
    <row r="91" spans="2:13" ht="14.25" customHeight="1" x14ac:dyDescent="0.25">
      <c r="B91" s="12" t="s">
        <v>110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 ht="14.25" customHeight="1" x14ac:dyDescent="0.25">
      <c r="B92" s="68" t="s">
        <v>111</v>
      </c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</row>
    <row r="93" spans="2:13" ht="14.25" customHeight="1" x14ac:dyDescent="0.25">
      <c r="B93" s="12" t="s">
        <v>68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 ht="14.25" customHeight="1" x14ac:dyDescent="0.25">
      <c r="M94" s="93"/>
    </row>
    <row r="95" spans="2:13" ht="14.25" customHeight="1" x14ac:dyDescent="0.25">
      <c r="B95" s="93" t="s">
        <v>69</v>
      </c>
      <c r="C95" s="93"/>
      <c r="D95" s="93"/>
      <c r="E95" s="93"/>
      <c r="F95" s="12" t="s">
        <v>70</v>
      </c>
      <c r="G95" s="12"/>
      <c r="H95" s="12"/>
      <c r="I95" s="12" t="s">
        <v>71</v>
      </c>
      <c r="J95" s="12"/>
      <c r="K95" s="12"/>
      <c r="M95" s="12"/>
    </row>
    <row r="96" spans="2:13" ht="14.25" customHeight="1" x14ac:dyDescent="0.25">
      <c r="F96" s="12" t="s">
        <v>72</v>
      </c>
      <c r="G96" s="12"/>
      <c r="H96" s="12"/>
      <c r="I96" s="12" t="s">
        <v>73</v>
      </c>
      <c r="J96" s="12"/>
      <c r="K96" s="12"/>
      <c r="L96" s="12" t="s">
        <v>74</v>
      </c>
      <c r="M96" s="12"/>
    </row>
    <row r="97" spans="2:13" ht="14.25" customHeight="1" x14ac:dyDescent="0.25">
      <c r="F97" s="12" t="s">
        <v>75</v>
      </c>
      <c r="G97" s="12"/>
      <c r="H97" s="12"/>
      <c r="I97" s="12" t="s">
        <v>76</v>
      </c>
      <c r="J97" s="12"/>
      <c r="K97" s="12"/>
      <c r="L97" s="12" t="s">
        <v>77</v>
      </c>
      <c r="M97" s="12"/>
    </row>
    <row r="98" spans="2:13" ht="14.25" customHeight="1" x14ac:dyDescent="0.25">
      <c r="F98" s="12" t="s">
        <v>78</v>
      </c>
      <c r="G98" s="12"/>
      <c r="H98" s="12"/>
      <c r="I98" s="12" t="s">
        <v>79</v>
      </c>
      <c r="J98" s="12"/>
      <c r="K98" s="12"/>
      <c r="L98" s="12" t="s">
        <v>80</v>
      </c>
      <c r="M98" s="12"/>
    </row>
    <row r="99" spans="2:13" ht="8.25" customHeight="1" x14ac:dyDescent="0.25"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</row>
    <row r="100" spans="2:13" ht="11.25" customHeight="1" x14ac:dyDescent="0.25">
      <c r="B100" s="12"/>
      <c r="C100" s="12"/>
      <c r="D100" s="12"/>
      <c r="E100" s="12"/>
      <c r="F100" s="12"/>
      <c r="G100" s="12"/>
      <c r="J100" s="12"/>
      <c r="K100" s="12"/>
      <c r="L100" s="12"/>
      <c r="M100" s="12"/>
    </row>
    <row r="101" spans="2:13" ht="11.25" customHeight="1" x14ac:dyDescent="0.25">
      <c r="B101" s="12"/>
      <c r="C101" s="12"/>
      <c r="D101" s="12"/>
      <c r="E101" s="12"/>
      <c r="F101" s="12"/>
      <c r="G101" s="12"/>
      <c r="H101" s="12"/>
      <c r="J101" s="12"/>
      <c r="K101" s="12"/>
      <c r="L101" s="12"/>
      <c r="M101" s="12"/>
    </row>
    <row r="102" spans="2:13" ht="11.25" customHeight="1" x14ac:dyDescent="0.25">
      <c r="B102" s="12"/>
      <c r="C102" s="12"/>
      <c r="D102" s="12"/>
      <c r="E102" s="12"/>
      <c r="F102" s="12"/>
      <c r="G102" s="12"/>
      <c r="H102" s="12"/>
      <c r="J102" s="12"/>
      <c r="K102" s="12"/>
      <c r="L102" s="12"/>
      <c r="M102" s="12"/>
    </row>
    <row r="103" spans="2:13" ht="11.25" customHeight="1" x14ac:dyDescent="0.25">
      <c r="B103" s="12"/>
      <c r="C103" s="12"/>
      <c r="D103" s="12"/>
      <c r="E103" s="12"/>
      <c r="F103" s="12"/>
      <c r="G103" s="12"/>
      <c r="H103" s="12"/>
      <c r="J103" s="12"/>
      <c r="K103" s="12"/>
      <c r="L103" s="12"/>
      <c r="M103" s="12"/>
    </row>
    <row r="104" spans="2:13" ht="11.25" customHeight="1" x14ac:dyDescent="0.25">
      <c r="B104" s="12"/>
      <c r="C104" s="12"/>
      <c r="D104" s="12"/>
      <c r="E104" s="12"/>
      <c r="F104" s="12"/>
      <c r="G104" s="12"/>
      <c r="H104" s="12"/>
      <c r="J104" s="12"/>
      <c r="K104" s="12"/>
      <c r="L104" s="12"/>
      <c r="M104" s="12"/>
    </row>
    <row r="105" spans="2:13" ht="11.25" customHeight="1" x14ac:dyDescent="0.25"/>
    <row r="106" spans="2:13" ht="11.25" customHeight="1" x14ac:dyDescent="0.25"/>
    <row r="107" spans="2:13" ht="11.25" customHeight="1" x14ac:dyDescent="0.25"/>
    <row r="108" spans="2:13" ht="11.25" customHeight="1" x14ac:dyDescent="0.25"/>
  </sheetData>
  <sheetProtection algorithmName="SHA-512" hashValue="zmLWN0AJ3YHm2T6/qNzx9chr49pvzvNA5N3VOHNuIqQBoA6MnrgQ5m9/00lHCmZHiShWC66TXXKDsx4NiW6egA==" saltValue="TS6lSbqE0RwIW0Crg2OBig==" spinCount="100000" sheet="1" scenarios="1"/>
  <mergeCells count="18">
    <mergeCell ref="I21:L21"/>
    <mergeCell ref="B8:I8"/>
    <mergeCell ref="J8:M8"/>
    <mergeCell ref="B10:C10"/>
    <mergeCell ref="B9:C9"/>
    <mergeCell ref="M11:M13"/>
    <mergeCell ref="B11:B13"/>
    <mergeCell ref="M52:M53"/>
    <mergeCell ref="B90:M90"/>
    <mergeCell ref="K36:L36"/>
    <mergeCell ref="B40:M40"/>
    <mergeCell ref="D42:E42"/>
    <mergeCell ref="D45:E45"/>
    <mergeCell ref="G42:M42"/>
    <mergeCell ref="G45:M45"/>
    <mergeCell ref="J51:J53"/>
    <mergeCell ref="K52:K53"/>
    <mergeCell ref="L52:L53"/>
  </mergeCells>
  <phoneticPr fontId="9" type="noConversion"/>
  <conditionalFormatting sqref="B31">
    <cfRule type="cellIs" dxfId="10" priority="3" operator="equal">
      <formula>0</formula>
    </cfRule>
  </conditionalFormatting>
  <conditionalFormatting sqref="E14:E17">
    <cfRule type="cellIs" dxfId="9" priority="23" stopIfTrue="1" operator="equal">
      <formula>0</formula>
    </cfRule>
  </conditionalFormatting>
  <conditionalFormatting sqref="E33:E37">
    <cfRule type="cellIs" dxfId="8" priority="8" operator="equal">
      <formula>0</formula>
    </cfRule>
  </conditionalFormatting>
  <conditionalFormatting sqref="M14:M17">
    <cfRule type="cellIs" dxfId="7" priority="6" stopIfTrue="1" operator="lessThan">
      <formula>0</formula>
    </cfRule>
    <cfRule type="cellIs" dxfId="6" priority="7" stopIfTrue="1" operator="equal">
      <formula>0</formula>
    </cfRule>
    <cfRule type="cellIs" dxfId="5" priority="16" stopIfTrue="1" operator="greaterThan">
      <formula>0</formula>
    </cfRule>
  </conditionalFormatting>
  <conditionalFormatting sqref="M54:M55">
    <cfRule type="cellIs" dxfId="4" priority="4" stopIfTrue="1" operator="equal">
      <formula>0</formula>
    </cfRule>
  </conditionalFormatting>
  <conditionalFormatting sqref="B19">
    <cfRule type="cellIs" dxfId="1" priority="1" operator="equal">
      <formula>0</formula>
    </cfRule>
  </conditionalFormatting>
  <conditionalFormatting sqref="E20 H21 D21:E22">
    <cfRule type="cellIs" dxfId="0" priority="2" operator="equal">
      <formula>0</formula>
    </cfRule>
  </conditionalFormatting>
  <dataValidations count="1">
    <dataValidation operator="lessThanOrEqual" allowBlank="1" showInputMessage="1" showErrorMessage="1" sqref="C14:C17 L25:L38 F25:F38 C25:C38 I25:I38" xr:uid="{E32F4A17-F0C8-4A99-B8F5-18CF1B620746}"/>
  </dataValidations>
  <hyperlinks>
    <hyperlink ref="B98:V98" r:id="rId1" display="Fakturera Region Uppsala (Länk)" xr:uid="{9BC53DDC-D2D8-4CEA-9AEB-1FAC25A80632}"/>
    <hyperlink ref="B95" r:id="rId2" display="https://regionuppsala.se/samverkanswebben/it-service-och-fastighet/leverantorer/fakturera-region-uppsala/" xr:uid="{FDAEE563-D020-4BDE-A472-8207D3A3008F}"/>
    <hyperlink ref="B94:M94" r:id="rId3" display="Fakturera Region Uppsala (Länk)" xr:uid="{277629F5-05DD-4745-9FB8-924CB214312D}"/>
    <hyperlink ref="G78" r:id="rId4" xr:uid="{14FA9A31-B46A-459E-AA13-02A62C8C1001}"/>
    <hyperlink ref="G79" r:id="rId5" xr:uid="{6990B18E-D577-4642-9B15-8A26F9228340}"/>
  </hyperlinks>
  <pageMargins left="0.25" right="0.25" top="0.75" bottom="0.75" header="0.3" footer="0.3"/>
  <pageSetup paperSize="9" orientation="portrait" r:id="rId6"/>
  <headerFooter>
    <oddHeader>&amp;L&amp;G</oddHeader>
  </headerFooter>
  <drawing r:id="rId7"/>
  <legacyDrawing r:id="rId8"/>
  <legacyDrawingHF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10" name="Drop Down 9">
              <controlPr locked="0" defaultSize="0" autoLine="0" autoPict="0" altText="Rullgardinsmeny med val av befattning.">
                <anchor moveWithCells="1">
                  <from>
                    <xdr:col>4</xdr:col>
                    <xdr:colOff>38100</xdr:colOff>
                    <xdr:row>9</xdr:row>
                    <xdr:rowOff>28575</xdr:rowOff>
                  </from>
                  <to>
                    <xdr:col>12</xdr:col>
                    <xdr:colOff>409575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2998-28B6-42D3-965E-A566A3E27563}">
  <dimension ref="B16:Q65"/>
  <sheetViews>
    <sheetView workbookViewId="0">
      <selection activeCell="B22" sqref="B22"/>
    </sheetView>
  </sheetViews>
  <sheetFormatPr defaultColWidth="9.140625" defaultRowHeight="15" x14ac:dyDescent="0.25"/>
  <cols>
    <col min="1" max="1" width="9.140625" customWidth="1"/>
    <col min="2" max="2" width="4.5703125" customWidth="1"/>
    <col min="3" max="3" width="26.7109375" customWidth="1"/>
    <col min="4" max="4" width="5.7109375" customWidth="1"/>
    <col min="5" max="5" width="2.42578125" customWidth="1"/>
    <col min="6" max="6" width="15.5703125" customWidth="1"/>
    <col min="7" max="7" width="9.140625" customWidth="1"/>
    <col min="8" max="8" width="3" customWidth="1"/>
    <col min="9" max="9" width="14.85546875" customWidth="1"/>
    <col min="10" max="10" width="8.7109375" customWidth="1"/>
    <col min="11" max="21" width="9.140625" customWidth="1"/>
  </cols>
  <sheetData>
    <row r="16" spans="6:7" x14ac:dyDescent="0.25">
      <c r="F16" s="38" t="s">
        <v>81</v>
      </c>
      <c r="G16" s="35"/>
    </row>
    <row r="17" spans="2:10" ht="39.75" thickBot="1" x14ac:dyDescent="0.3">
      <c r="F17" s="35"/>
      <c r="G17" s="35"/>
      <c r="I17" s="39" t="s">
        <v>82</v>
      </c>
      <c r="J17" s="34" t="s">
        <v>83</v>
      </c>
    </row>
    <row r="18" spans="2:10" ht="15.75" thickBot="1" x14ac:dyDescent="0.3">
      <c r="B18" s="5">
        <v>1</v>
      </c>
      <c r="C18" s="32" t="s">
        <v>73</v>
      </c>
      <c r="D18" s="7">
        <v>61906</v>
      </c>
      <c r="F18" s="3" t="s">
        <v>58</v>
      </c>
      <c r="G18" s="4" t="s">
        <v>59</v>
      </c>
      <c r="I18" s="34"/>
      <c r="J18" s="34"/>
    </row>
    <row r="19" spans="2:10" x14ac:dyDescent="0.25">
      <c r="B19" s="2">
        <v>2</v>
      </c>
      <c r="C19" s="30" t="s">
        <v>76</v>
      </c>
      <c r="D19" s="8">
        <v>61202</v>
      </c>
      <c r="F19" t="s">
        <v>61</v>
      </c>
      <c r="G19">
        <v>611</v>
      </c>
      <c r="I19" s="33">
        <f>97740/165</f>
        <v>592.36363636363637</v>
      </c>
      <c r="J19">
        <f>ROUND(I19*1.032,0)</f>
        <v>611</v>
      </c>
    </row>
    <row r="20" spans="2:10" x14ac:dyDescent="0.25">
      <c r="B20" s="2">
        <v>3</v>
      </c>
      <c r="C20" s="30" t="s">
        <v>79</v>
      </c>
      <c r="D20" s="8">
        <v>61102</v>
      </c>
      <c r="F20" t="s">
        <v>62</v>
      </c>
      <c r="G20">
        <v>361</v>
      </c>
      <c r="I20" s="33">
        <f>57670/165</f>
        <v>349.5151515151515</v>
      </c>
      <c r="J20">
        <f>ROUND(I20*1.032,0)</f>
        <v>361</v>
      </c>
    </row>
    <row r="21" spans="2:10" ht="15.75" thickBot="1" x14ac:dyDescent="0.3">
      <c r="B21" s="29">
        <v>4</v>
      </c>
      <c r="C21" s="31"/>
      <c r="D21" s="9"/>
      <c r="F21" t="s">
        <v>63</v>
      </c>
      <c r="G21">
        <v>325</v>
      </c>
      <c r="I21" s="33">
        <f>51992/165</f>
        <v>315.10303030303032</v>
      </c>
      <c r="J21">
        <f>ROUND(I21*1.032,0)</f>
        <v>325</v>
      </c>
    </row>
    <row r="22" spans="2:10" x14ac:dyDescent="0.25">
      <c r="F22" t="s">
        <v>84</v>
      </c>
    </row>
    <row r="42" spans="2:11" x14ac:dyDescent="0.25">
      <c r="B42" s="25" t="s">
        <v>27</v>
      </c>
      <c r="C42" s="26"/>
      <c r="D42" s="26"/>
      <c r="E42" s="26"/>
      <c r="F42" s="26"/>
      <c r="G42" s="22"/>
      <c r="H42" s="18" t="s">
        <v>28</v>
      </c>
      <c r="I42" s="21" t="s">
        <v>29</v>
      </c>
      <c r="J42" s="18"/>
      <c r="K42" s="17">
        <v>1.5</v>
      </c>
    </row>
    <row r="43" spans="2:11" x14ac:dyDescent="0.25">
      <c r="B43" s="25" t="s">
        <v>27</v>
      </c>
      <c r="C43" s="26"/>
      <c r="D43" s="26"/>
      <c r="E43" s="26"/>
      <c r="F43" s="26"/>
      <c r="G43" s="22"/>
      <c r="H43" s="18" t="s">
        <v>28</v>
      </c>
      <c r="I43" s="21" t="s">
        <v>31</v>
      </c>
      <c r="J43" s="18"/>
      <c r="K43" s="24">
        <v>2</v>
      </c>
    </row>
    <row r="44" spans="2:11" x14ac:dyDescent="0.25">
      <c r="B44" s="25" t="s">
        <v>33</v>
      </c>
      <c r="C44" s="26"/>
      <c r="D44" s="26"/>
      <c r="E44" s="26"/>
      <c r="F44" s="26"/>
      <c r="G44" s="22"/>
      <c r="H44" s="18" t="s">
        <v>28</v>
      </c>
      <c r="I44" s="21" t="s">
        <v>29</v>
      </c>
      <c r="J44" s="18"/>
      <c r="K44" s="24">
        <v>2</v>
      </c>
    </row>
    <row r="45" spans="2:11" x14ac:dyDescent="0.25">
      <c r="B45" s="25" t="s">
        <v>35</v>
      </c>
      <c r="C45" s="26"/>
      <c r="D45" s="26"/>
      <c r="E45" s="26"/>
      <c r="F45" s="26"/>
      <c r="G45" s="22"/>
      <c r="H45" s="18" t="s">
        <v>28</v>
      </c>
      <c r="I45" s="21" t="s">
        <v>36</v>
      </c>
      <c r="J45" s="23"/>
      <c r="K45" s="24">
        <v>2</v>
      </c>
    </row>
    <row r="46" spans="2:11" x14ac:dyDescent="0.25">
      <c r="B46" s="259" t="s">
        <v>38</v>
      </c>
      <c r="C46" s="260"/>
      <c r="D46" s="260"/>
      <c r="E46" s="260"/>
      <c r="F46" s="260"/>
      <c r="G46" s="260"/>
      <c r="H46" s="263" t="s">
        <v>28</v>
      </c>
      <c r="I46" s="36" t="s">
        <v>39</v>
      </c>
      <c r="J46" s="36"/>
      <c r="K46" s="257">
        <v>2</v>
      </c>
    </row>
    <row r="47" spans="2:11" x14ac:dyDescent="0.25">
      <c r="B47" s="261"/>
      <c r="C47" s="262"/>
      <c r="D47" s="262"/>
      <c r="E47" s="262"/>
      <c r="F47" s="262"/>
      <c r="G47" s="262"/>
      <c r="H47" s="264"/>
      <c r="I47" s="37"/>
      <c r="J47" s="37"/>
      <c r="K47" s="258"/>
    </row>
    <row r="48" spans="2:11" x14ac:dyDescent="0.25">
      <c r="B48" s="27" t="s">
        <v>42</v>
      </c>
      <c r="C48" s="28"/>
      <c r="D48" s="28"/>
      <c r="E48" s="28"/>
      <c r="F48" s="28"/>
      <c r="G48" s="22"/>
      <c r="H48" s="18"/>
      <c r="I48" s="18"/>
      <c r="J48" s="18"/>
      <c r="K48" s="24">
        <v>1</v>
      </c>
    </row>
    <row r="49" spans="2:17" x14ac:dyDescent="0.25">
      <c r="B49" s="25" t="s">
        <v>44</v>
      </c>
      <c r="C49" s="26"/>
      <c r="D49" s="26"/>
      <c r="E49" s="26"/>
      <c r="F49" s="26"/>
      <c r="G49" s="22"/>
      <c r="H49" s="18" t="s">
        <v>28</v>
      </c>
      <c r="I49" s="21" t="s">
        <v>36</v>
      </c>
      <c r="J49" s="18"/>
      <c r="K49" s="24">
        <v>3</v>
      </c>
    </row>
    <row r="50" spans="2:17" x14ac:dyDescent="0.25">
      <c r="C50" s="16" t="s">
        <v>45</v>
      </c>
    </row>
    <row r="57" spans="2:17" ht="15.75" thickBot="1" x14ac:dyDescent="0.3">
      <c r="J57" s="12"/>
      <c r="K57" s="12"/>
      <c r="L57" s="12"/>
      <c r="M57" s="12"/>
      <c r="N57" s="12"/>
      <c r="O57" s="12"/>
      <c r="P57" s="12"/>
      <c r="Q57" s="61" t="s">
        <v>85</v>
      </c>
    </row>
    <row r="58" spans="2:17" x14ac:dyDescent="0.25">
      <c r="K58" s="249" t="s">
        <v>86</v>
      </c>
      <c r="L58" s="250"/>
      <c r="M58" s="253" t="s">
        <v>87</v>
      </c>
      <c r="N58" s="249" t="s">
        <v>86</v>
      </c>
      <c r="O58" s="250"/>
      <c r="P58" s="250"/>
      <c r="Q58" s="253" t="s">
        <v>87</v>
      </c>
    </row>
    <row r="59" spans="2:17" ht="15.75" thickBot="1" x14ac:dyDescent="0.3">
      <c r="K59" s="251"/>
      <c r="L59" s="252"/>
      <c r="M59" s="254"/>
      <c r="N59" s="251"/>
      <c r="O59" s="252"/>
      <c r="P59" s="252"/>
      <c r="Q59" s="254"/>
    </row>
    <row r="60" spans="2:17" x14ac:dyDescent="0.25">
      <c r="K60" s="255">
        <v>5</v>
      </c>
      <c r="L60" s="256"/>
      <c r="M60" s="55">
        <v>0.08</v>
      </c>
      <c r="N60" s="255">
        <v>35</v>
      </c>
      <c r="O60" s="256"/>
      <c r="P60" s="256"/>
      <c r="Q60" s="50">
        <v>0.57999999999999996</v>
      </c>
    </row>
    <row r="61" spans="2:17" x14ac:dyDescent="0.25">
      <c r="K61" s="243">
        <v>10</v>
      </c>
      <c r="L61" s="244"/>
      <c r="M61" s="56">
        <v>0.17</v>
      </c>
      <c r="N61" s="245">
        <v>40</v>
      </c>
      <c r="O61" s="246"/>
      <c r="P61" s="246"/>
      <c r="Q61" s="51">
        <v>0.67</v>
      </c>
    </row>
    <row r="62" spans="2:17" x14ac:dyDescent="0.25">
      <c r="K62" s="241">
        <v>15</v>
      </c>
      <c r="L62" s="242"/>
      <c r="M62" s="57">
        <v>0.25</v>
      </c>
      <c r="N62" s="241">
        <v>45</v>
      </c>
      <c r="O62" s="242"/>
      <c r="P62" s="242"/>
      <c r="Q62" s="52">
        <v>0.75</v>
      </c>
    </row>
    <row r="63" spans="2:17" x14ac:dyDescent="0.25">
      <c r="K63" s="243">
        <v>20</v>
      </c>
      <c r="L63" s="244"/>
      <c r="M63" s="56">
        <v>0.33</v>
      </c>
      <c r="N63" s="245">
        <v>50</v>
      </c>
      <c r="O63" s="246"/>
      <c r="P63" s="246"/>
      <c r="Q63" s="51">
        <v>0.83</v>
      </c>
    </row>
    <row r="64" spans="2:17" x14ac:dyDescent="0.25">
      <c r="K64" s="247">
        <v>25</v>
      </c>
      <c r="L64" s="248"/>
      <c r="M64" s="58">
        <v>0.42</v>
      </c>
      <c r="N64" s="241">
        <v>55</v>
      </c>
      <c r="O64" s="242"/>
      <c r="P64" s="242"/>
      <c r="Q64" s="53">
        <v>0.92</v>
      </c>
    </row>
    <row r="65" spans="11:17" ht="15.75" thickBot="1" x14ac:dyDescent="0.3">
      <c r="K65" s="237">
        <v>30</v>
      </c>
      <c r="L65" s="238"/>
      <c r="M65" s="59">
        <v>0.5</v>
      </c>
      <c r="N65" s="239">
        <v>60</v>
      </c>
      <c r="O65" s="240"/>
      <c r="P65" s="240"/>
      <c r="Q65" s="54">
        <v>1</v>
      </c>
    </row>
  </sheetData>
  <mergeCells count="19">
    <mergeCell ref="K46:K47"/>
    <mergeCell ref="B46:G47"/>
    <mergeCell ref="H46:H47"/>
    <mergeCell ref="K58:L59"/>
    <mergeCell ref="M58:M59"/>
    <mergeCell ref="N58:P59"/>
    <mergeCell ref="Q58:Q59"/>
    <mergeCell ref="K60:L60"/>
    <mergeCell ref="N60:P60"/>
    <mergeCell ref="K61:L61"/>
    <mergeCell ref="N61:P61"/>
    <mergeCell ref="K65:L65"/>
    <mergeCell ref="N65:P65"/>
    <mergeCell ref="K62:L62"/>
    <mergeCell ref="N62:P62"/>
    <mergeCell ref="K63:L63"/>
    <mergeCell ref="N63:P63"/>
    <mergeCell ref="K64:L64"/>
    <mergeCell ref="N64:P64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24348A93C0F0499D19047E83923DA5" ma:contentTypeVersion="4" ma:contentTypeDescription="Skapa ett nytt dokument." ma:contentTypeScope="" ma:versionID="5ac2b93841af6bf029e362f9b74cf699">
  <xsd:schema xmlns:xsd="http://www.w3.org/2001/XMLSchema" xmlns:xs="http://www.w3.org/2001/XMLSchema" xmlns:p="http://schemas.microsoft.com/office/2006/metadata/properties" xmlns:ns2="7ef93277-0ffc-493d-9d1a-438c1ad5498d" targetNamespace="http://schemas.microsoft.com/office/2006/metadata/properties" ma:root="true" ma:fieldsID="47ba3e74dd9ff67fb33fd2ada42343e4" ns2:_="">
    <xsd:import namespace="7ef93277-0ffc-493d-9d1a-438c1ad54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93277-0ffc-493d-9d1a-438c1ad54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2CC644-7BA7-4EFC-8DDA-BAEDD680F5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538AA-8526-4F37-9170-C51409294B73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7ef93277-0ffc-493d-9d1a-438c1ad5498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A915579-99DF-43C3-94DB-2873642B9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93277-0ffc-493d-9d1a-438c1ad54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Blankett för jour och beredskap</vt:lpstr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 Uppströmer Eklöf</dc:creator>
  <cp:keywords/>
  <dc:description/>
  <cp:lastModifiedBy>Anders Sävneby</cp:lastModifiedBy>
  <cp:revision/>
  <cp:lastPrinted>2025-04-11T11:01:02Z</cp:lastPrinted>
  <dcterms:created xsi:type="dcterms:W3CDTF">2024-10-15T07:49:48Z</dcterms:created>
  <dcterms:modified xsi:type="dcterms:W3CDTF">2025-04-11T13:58:02Z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0x0101004B24348A93C0F0499D19047E83923DA5</vt:lpwstr>
  </property>
</Properties>
</file>