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bec048\Desktop\"/>
    </mc:Choice>
  </mc:AlternateContent>
  <xr:revisionPtr revIDLastSave="0" documentId="8_{52F65D16-6081-40A2-A2BE-2739AA7243C1}" xr6:coauthVersionLast="47" xr6:coauthVersionMax="47" xr10:uidLastSave="{00000000-0000-0000-0000-000000000000}"/>
  <bookViews>
    <workbookView xWindow="28680" yWindow="-120" windowWidth="29040" windowHeight="15720" xr2:uid="{00000000-000D-0000-FFFF-FFFF00000000}"/>
  </bookViews>
  <sheets>
    <sheet name="Översikt" sheetId="1" r:id="rId1"/>
    <sheet name="Fördelning uppdelat på insatser" sheetId="3" r:id="rId2"/>
    <sheet name="Fördelning uppdelat på områden" sheetId="2" r:id="rId3"/>
    <sheet name="Utnyckling till kommuner" sheetId="4" r:id="rId4"/>
    <sheet name="Behovsinventering o motivering" sheetId="9" r:id="rId5"/>
    <sheet name="Kriterier enligt ÖK" sheetId="10"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9" i="9" l="1"/>
  <c r="B30" i="3" l="1"/>
  <c r="B31" i="3" s="1"/>
  <c r="D47" i="1"/>
  <c r="C42" i="1"/>
  <c r="B42" i="1"/>
  <c r="C19" i="1"/>
  <c r="B19" i="1"/>
  <c r="D18" i="1"/>
  <c r="D17" i="1"/>
  <c r="D19" i="1" l="1"/>
  <c r="D42" i="1"/>
  <c r="B22" i="2" l="1"/>
  <c r="B9" i="1" l="1"/>
  <c r="H7" i="4" l="1"/>
  <c r="I15" i="4" s="1"/>
  <c r="J15" i="4" s="1"/>
  <c r="B7" i="4"/>
  <c r="C12" i="4" s="1"/>
  <c r="D12" i="4" s="1"/>
  <c r="B44" i="2"/>
  <c r="B45" i="2" s="1"/>
  <c r="B23" i="2"/>
  <c r="B15" i="2"/>
  <c r="B16" i="2" s="1"/>
  <c r="B10" i="2"/>
  <c r="B11" i="2" s="1"/>
  <c r="B29" i="2"/>
  <c r="B30" i="2" s="1"/>
  <c r="I11" i="4" l="1"/>
  <c r="J11" i="4" s="1"/>
  <c r="I12" i="4"/>
  <c r="J12" i="4" s="1"/>
  <c r="B24" i="4" s="1"/>
  <c r="I8" i="4"/>
  <c r="I14" i="4"/>
  <c r="J14" i="4" s="1"/>
  <c r="I10" i="4"/>
  <c r="J10" i="4" s="1"/>
  <c r="I13" i="4"/>
  <c r="J13" i="4" s="1"/>
  <c r="I9" i="4"/>
  <c r="J9" i="4" s="1"/>
  <c r="C13" i="4"/>
  <c r="D13" i="4" s="1"/>
  <c r="C8" i="4"/>
  <c r="D8" i="4" s="1"/>
  <c r="C15" i="4"/>
  <c r="D15" i="4" s="1"/>
  <c r="B27" i="4" s="1"/>
  <c r="C11" i="4"/>
  <c r="D11" i="4" s="1"/>
  <c r="C14" i="4"/>
  <c r="D14" i="4" s="1"/>
  <c r="C9" i="4"/>
  <c r="D9" i="4" s="1"/>
  <c r="C10" i="4"/>
  <c r="D10" i="4" s="1"/>
  <c r="B25" i="4" l="1"/>
  <c r="B26" i="4"/>
  <c r="B22" i="4"/>
  <c r="B21" i="4"/>
  <c r="B23" i="4"/>
  <c r="J8" i="4"/>
  <c r="B20" i="4" s="1"/>
  <c r="D16" i="4"/>
  <c r="B28" i="4" l="1"/>
  <c r="J16" i="4"/>
</calcChain>
</file>

<file path=xl/sharedStrings.xml><?xml version="1.0" encoding="utf-8"?>
<sst xmlns="http://schemas.openxmlformats.org/spreadsheetml/2006/main" count="636" uniqueCount="410">
  <si>
    <t>Översikt länsgemensamma medel psykisk hälsa och suicidprevention 2026</t>
  </si>
  <si>
    <t>Område</t>
  </si>
  <si>
    <t>Länsgemensamma handlingsplaner</t>
  </si>
  <si>
    <t>Brukarmedverkan</t>
  </si>
  <si>
    <t>Implementering av vårdförlopp</t>
  </si>
  <si>
    <t>Komplexa behov (tidigare samsjuklighet)</t>
  </si>
  <si>
    <t>Suicidprevention</t>
  </si>
  <si>
    <t>Totalt</t>
  </si>
  <si>
    <t>Jämförelse med 2025</t>
  </si>
  <si>
    <t>Insats</t>
  </si>
  <si>
    <t>Skillnad</t>
  </si>
  <si>
    <t>Kommunala medel i Uppsala län</t>
  </si>
  <si>
    <t>Håbo</t>
  </si>
  <si>
    <t>Barn och unga</t>
  </si>
  <si>
    <t>Älvkarleby</t>
  </si>
  <si>
    <t>Knivsta</t>
  </si>
  <si>
    <t>Heby</t>
  </si>
  <si>
    <t>Tierp</t>
  </si>
  <si>
    <t>Uppsala</t>
  </si>
  <si>
    <t>Enköping</t>
  </si>
  <si>
    <t>Östhammar</t>
  </si>
  <si>
    <t>Alla kommuner</t>
  </si>
  <si>
    <t>Regionala medel i Uppsala län</t>
  </si>
  <si>
    <t>Fördelning uppdelat på insatser</t>
  </si>
  <si>
    <t>Totala medel att fördela</t>
  </si>
  <si>
    <t>Summa 2026</t>
  </si>
  <si>
    <t>Insatsens kontaktperson</t>
  </si>
  <si>
    <t>Verksamhet som berörs</t>
  </si>
  <si>
    <t>Suicidpreventiva utbildningar region</t>
  </si>
  <si>
    <t>Länsgemensam handlingsplan</t>
  </si>
  <si>
    <t>Åsa Törnkvist</t>
  </si>
  <si>
    <t>Suicidpreventiva utbildningar kommuner</t>
  </si>
  <si>
    <t>Marika Blomgren</t>
  </si>
  <si>
    <t>Länsnätverk psykisk hälsa och suicidprevention</t>
  </si>
  <si>
    <t>Emil Andersson</t>
  </si>
  <si>
    <t>Psykisk hälsolitteracitet i Uppsala län</t>
  </si>
  <si>
    <t>-</t>
  </si>
  <si>
    <t>Emma Manner</t>
  </si>
  <si>
    <t>Region + kommuners verksamheter</t>
  </si>
  <si>
    <t>SVIPS - LPO psykisk hälsa</t>
  </si>
  <si>
    <t>Länsgemensam handlingsplan/Implementering av vårdförlopp</t>
  </si>
  <si>
    <t>LPO psykisk hälsa</t>
  </si>
  <si>
    <t>Psykiatriveckan - Hjärnkoll</t>
  </si>
  <si>
    <t>Lotte Sederholm</t>
  </si>
  <si>
    <t>Region Uppsala +Hjärnkoll</t>
  </si>
  <si>
    <t>Samsjuklighetsprocessen</t>
  </si>
  <si>
    <t>Brukarmedverkan/Komplexa behov</t>
  </si>
  <si>
    <t>Åsa Magnusson</t>
  </si>
  <si>
    <t>Psykiatrin + länets kommuner</t>
  </si>
  <si>
    <t>Länsgemensam pott för brukarmedverkan</t>
  </si>
  <si>
    <t>Nima Najafi</t>
  </si>
  <si>
    <t>Utnyckling suicidprevention kommuner</t>
  </si>
  <si>
    <t>Utnyckling suicidprevention region</t>
  </si>
  <si>
    <t>Vardagsnära suicidprevention - Föreläsning</t>
  </si>
  <si>
    <t>Camilla Marklund</t>
  </si>
  <si>
    <t>Verksamhetsområde funktionshinder</t>
  </si>
  <si>
    <t>SIP</t>
  </si>
  <si>
    <t>Komplexa behov</t>
  </si>
  <si>
    <t>APC-utveckling + kommuner</t>
  </si>
  <si>
    <t>Team Maria - Uppsala</t>
  </si>
  <si>
    <t>Aylin Blom</t>
  </si>
  <si>
    <t>Team Maria - Uppsala kommun</t>
  </si>
  <si>
    <t>Team Maria - Enköping</t>
  </si>
  <si>
    <t>Marie Holmberg/Mattias Alsiö</t>
  </si>
  <si>
    <t>Team Maria - Enköping kommun</t>
  </si>
  <si>
    <t>Team Maria - Region Uppsala</t>
  </si>
  <si>
    <t>BarnSäkert inom elevhälsan</t>
  </si>
  <si>
    <t>Maria Engström, Monika Eriksson</t>
  </si>
  <si>
    <t>BVC + socialtjänst</t>
  </si>
  <si>
    <t>VäntaBarnSamverkan</t>
  </si>
  <si>
    <t>Eva Morell</t>
  </si>
  <si>
    <t>MHV + socialtjänst</t>
  </si>
  <si>
    <t>SUF-konferens</t>
  </si>
  <si>
    <t>SUF</t>
  </si>
  <si>
    <t>BarnSäkert</t>
  </si>
  <si>
    <t>Monica Mäki Karlstrand</t>
  </si>
  <si>
    <t>CBHV + socialtjänst</t>
  </si>
  <si>
    <t>Utnyckling komplexa behov kommuner</t>
  </si>
  <si>
    <t>Utnyckling komplexa behov region</t>
  </si>
  <si>
    <t>Återstår</t>
  </si>
  <si>
    <t>Förslag på fördelning uppdelat utifrån områden</t>
  </si>
  <si>
    <t>av 1,2 mnkr totalt</t>
  </si>
  <si>
    <t>Samsjuklighetsprojektet</t>
  </si>
  <si>
    <t>av 900 tkr totalt</t>
  </si>
  <si>
    <t>?</t>
  </si>
  <si>
    <t>Utnyckling till kommuner</t>
  </si>
  <si>
    <t>Medel att fördela</t>
  </si>
  <si>
    <t>Kommun</t>
  </si>
  <si>
    <t>folkmängd</t>
  </si>
  <si>
    <t>% av folkmängd</t>
  </si>
  <si>
    <t>Summa</t>
  </si>
  <si>
    <t>Totalt folkmängd kommuner 2024</t>
  </si>
  <si>
    <t>SUMMA</t>
  </si>
  <si>
    <t>Totalt utnyckling, per kommun</t>
  </si>
  <si>
    <t>ID</t>
  </si>
  <si>
    <t>Huvudman</t>
  </si>
  <si>
    <t>Namn på insatsen</t>
  </si>
  <si>
    <t>Kort beskrivning av insatsen</t>
  </si>
  <si>
    <t>Önskad summa</t>
  </si>
  <si>
    <t>Är insatsen pågående eller planerad?</t>
  </si>
  <si>
    <t xml:space="preserve">Huvudmän/verksamheter som deltar i insatsen </t>
  </si>
  <si>
    <t>Målgrupp</t>
  </si>
  <si>
    <t>Bygger insatsen på beprövad insats/metod?</t>
  </si>
  <si>
    <t>Uppföljning av insats och resultat</t>
  </si>
  <si>
    <t>Kommer insatsen även att finansieras från andra håll?</t>
  </si>
  <si>
    <t>Långsiktig plan för insatsen (t.ex. breddinförande, långsiktig finansiering)</t>
  </si>
  <si>
    <t>Eventuellt speciferad budget</t>
  </si>
  <si>
    <t>Kriterie 1 - Psykisk hälsa</t>
  </si>
  <si>
    <t>Kriterie 2 - I linje med överenskommelsen</t>
  </si>
  <si>
    <t>Kriterie 3 - Samverkan/ Länsgemensam förankring</t>
  </si>
  <si>
    <t>Bedömning Ja/nej</t>
  </si>
  <si>
    <t>Motivering</t>
  </si>
  <si>
    <t>Region Uppsala</t>
  </si>
  <si>
    <t>Fortsatt implementering i länets kommuner. Under 2026 startas implementering upp i Knivsta kommun. Därtill fortsatt stöd och samordning i Uppsala kommun samt tillhandahållande av projektledar-/samordningsstöd till övriga kommuner efter behov. 
I genomförd utvärdering har det framkommit att det är viktigt med stöd i processarbetet över längre tid. Dessutom fortsätter arbete med att involvera anhöriga och närstående i processen, att utveckla det motiverande arbetet och öka inkluderingen i processen för fler personer från både kommuner, psykiatriska akutmottagningen och primärvård. Det skall också genomföras brukarrevision i resterande verksamheter.</t>
  </si>
  <si>
    <t>Den är redan igång</t>
  </si>
  <si>
    <t>Länets kommuner, Vuxenpsykiatrin Akademiska sjukhuset, primärvård, Brukarrådet (Akademiska)</t>
  </si>
  <si>
    <t>Vuxna personer med samsjuklighet (psykisk ohälsa och skadligt bruk/beroende) som behöver samordning och samtidiga insatser</t>
  </si>
  <si>
    <t>Bygger på nationella riktlinjer/vård och insatsprogram, psykiatrins vägledande processer samt gemensamt framtagen process med kommunerna och primärvården</t>
  </si>
  <si>
    <t>Vi har genomfört brukarrevision och vi har haft utvärderingskonferenser med medverkande organisationer och brukarrepresentanter. Vi kommer följa upp mått på akutbesök samt slutenvårdstillfällen för varje kommun/verksamhet. Vi avser göra fler brukarrevisioner (resterande verksamheter)</t>
  </si>
  <si>
    <t>Nej</t>
  </si>
  <si>
    <t>Under 2026 kommer processen att implementeras i Knivsta kommun och ett VIS-dokument tas fram. Uppföljning behövs under flera år för att säkerställa att processen följs. Ses som ett första steg mot fler integrerade verksamheter/processer med anledning av samsjuklighetsutredningen och kommande lagförändringar.</t>
  </si>
  <si>
    <t>Processtöd/projektledare 100% ca 1 200 000 kr (inkl sociala avgifter), delprocessledare 60% 700 000 kr som fördelas på medverkande verksamheter. Brukarrevision 200 000 kr (BRIU)</t>
  </si>
  <si>
    <t>AU för statsbidraget ser det som angeläget att komma igång med tillskapandet av ViS-dokumentet. Dock råder tveksamheter om möjligheter att genomföra detta. Vad gäller införande i Knivsta kommun så saknas förankring hos denna kommun. Därmed föreslås istället att Samsjuklighetsprocessen får samma medel som för 2025.</t>
  </si>
  <si>
    <t>Integrerad verksamhet för personer med opioidberoende som besöker mottagningen för särskild vård (sprututbytet)</t>
  </si>
  <si>
    <t>Vi vill erbjuda personer som idag besöker mottagningen för särskild vård inkludering i behandling för opioidberoende genom att integrera behandling i deras verksamhet. Idag behöver den som önskar behandling (LARO) göra en egen anmälan och samordna insatser med socialtjänsten innan behandlingsstart. I ett pilotprojekt vill vi skapa en ny process för denna socialt utsatta grupp där behandlingsstart kan ske där personen befinner sig och att social planering genomförs när det är möjligt. Det finns några exempel i landet där man gjort likartade erbjudande till denna utsatta grupp och där integreringen visat sig framgångsrik och lett till kvarstående i behandling. 
Vi har en påbörjad dialog mellan verksamheterna samt ett intresse från Uppsala kommun för ett nytt arbetssätt. En idébeskrivning har tagits fram och dialog har initierats med Uppsala kommun om deras deltagande i en arbetsgrupp. Nästa steg är att öppna denna vårdkedja/vård i samverkan under 2026. Resurser behövs för att implementera och testa tänkt process i samverkande enheter, vi förväntar oss att det kommer krävas särskilda avsatta resurser (personella) samt en projektledare.</t>
  </si>
  <si>
    <t>Den planeras att starta upp</t>
  </si>
  <si>
    <t>Mottagningen för särskild vård Nära vård och hälsa, Vuxenpsykiatrin (Beroendemedicinska mottagningen) Akademiska sjukhuset och Uppsala kommun</t>
  </si>
  <si>
    <t>Personer med opioidberoende som befinner sig i särskild social utsatthet samt besöker mottagningen för särskild vård</t>
  </si>
  <si>
    <t>Vi har tagit del av andra lyckade verksamheter i Sverige, Matris (Malmö) LARO-bussen, mobilt beroendeteam i Göteborg</t>
  </si>
  <si>
    <t>Vi kommer sätta upp mål för det gemensamma arbetssättet avseende inkluderade personer samt kvarstannande i behandling, livskvalitet</t>
  </si>
  <si>
    <t>nej</t>
  </si>
  <si>
    <t>Efter pilotprojekt ska verksamhet som motsvarar målbild permanentas</t>
  </si>
  <si>
    <t>Avsedda budgetmedel fördelas på medverkande verksamheter i syfte att ge möjlighet att ta fram och genomföra ett pilotprojekt. Avser personella resurser.</t>
  </si>
  <si>
    <t xml:space="preserve">Bedömningen är att denna insats inte är beredd och förankrad på ett sådant sätt att den kan dra igång omgående. </t>
  </si>
  <si>
    <t>Rådgivande remissteam gravida med svår psykisk sjukdom och/eller substansbruk</t>
  </si>
  <si>
    <t xml:space="preserve">Kvinnor med svår psykisk sjukdom och/eller skadligt bruk har under graviditet, förlossning och BB/neonatalperiod särskilda behov och kräver särskild hänsyn och ställningstaganden, då riskerna för både kvinnan och barnet är påtagliga. Det är därför av stor vikt att vården tar ett gemensamt ansvar för att samordna stöd och insatser.  Sedan hösten 2025 finns ett team som tar hand om gravida med svår psykisk sjukdom– och/eller substansbruk med pågående kontakt med psykiatrin (eller uppenbart behov av sådan). Teamet har utvecklats i nära samarbete med styrgrupp bestående av verksamhetschefer och biträdande verksamhetschefer/sektionschefer från samtliga berörda verksamhetsområden. Det finns även en referensgrupp med representanter från kommun, habilitering, primärvård, NCK, SUF, Neo, BUP, samt specialistläkare med specialkompetens från vuxenpsykiatrin. </t>
  </si>
  <si>
    <t>Vuxenpsykiatrin, Barnsjukhuset och Kvinnosjukvård Akademiska, mödrahälsovården (Nära vård och hälsa) samt aktuell kommun eller andra vårdgrannar vid behov</t>
  </si>
  <si>
    <t>Gravida med svår psykisk sjukdom och /eller substansbruk</t>
  </si>
  <si>
    <t xml:space="preserve">Insatsen baseras på Socialstyrelsens riktlinjer, och liknande team finns redan i flera andra regioner. </t>
  </si>
  <si>
    <t>En första utvärdering är planerad tillsammans med styrgrupp i januari 2026. Vi kommer att på sikt kunna jämföra utfall före/efter teamet fanns för den aktuella patientgruppen</t>
  </si>
  <si>
    <t>oklart i nuläget</t>
  </si>
  <si>
    <t xml:space="preserve">Vi hoppas få finansiering i uppstartsfasen, men att den sedan ska ingå i ordinarie (ram). </t>
  </si>
  <si>
    <t>För 2025 har vi fått 700 000 kr för projektledarnas tid, i övrigt arbetar medlemmarna i teamet med detta på sin ordinarie arbetstid. Projektledare är Sara Sylvén (bitr VC psykiatri, specialistläkare psykiatri, post doc-forskare med &gt;15 års forskning på gravida/nyförlösta), Helena Edin (mödra-barnhälsovårdspsykolog) samt Siri Gyllensvaan (kurator Beroendemedicinska mottagningen)</t>
  </si>
  <si>
    <t xml:space="preserve">Bedömningen är att detta är en regionintern insats och medel för detta kommer föreslås ur de regioninterna delarna av statsbidraget istället. </t>
  </si>
  <si>
    <t>Sara Sylvén</t>
  </si>
  <si>
    <t>Sammanhållen vård- och insatsprocess psykisk hälsa och suicidprevention - SVIPS</t>
  </si>
  <si>
    <t xml:space="preserve">Inom ramen för den nationella kunskapsstyrningen och det lokala arbetet i Region Uppsala (LPO Psykisk hälsa), pågår det så kallade SVIPS, som drivs i bred samverkan mellan specialistpsykiatri, primärvård, habilitering och länets kommuner. SVIPS syftar till att utveckla en processbaserad överenskommelse och tydliggöra uppdrag, ansvar och kontaktvägar mellan olika aktörer. Arbetet bygger på följande principer:
•	Patienten ska mötas av en sömlös och säker vårdkedja, med tydliga övergångar mellan verksamheter.
•	Vården ska fungera även i komplexa ärenden, inklusive samsjuklighet.
•	Arbetet ska präglas av patientdelaktighet och personcentrerade arbetssätt.
•	Samverkansstrukturer mellan huvudmän och vårdgivare ska etableras och förstärkas.
•	Ett gemensamt kvalitetsledningssystem ska utvecklas för att möjliggöra implementering, utveckling och långsiktig förvaltning av arbetssättet.
Arbetet med SVIPS pågår under perioden september 2024 till augusti 2026 och utgör en viktig del i utvecklingen av en mer sammanhållen, behovsanpassad och effektiv vård för vuxna, barn och unga med psykisk ohälsa i Uppsala län.
</t>
  </si>
  <si>
    <t>Akademiska sjukhuset (barn- och vuxenpsykiatri), Nära vård och hälsa (vårdcentraler, Barn- och ungdomshälsan, habiliteringen), länets kommuner - olika verksamheter</t>
  </si>
  <si>
    <t>Barn och vuxna med psykisk ohälsa</t>
  </si>
  <si>
    <t>Insatsen har sin huvudsakliga grund i kunskapsstryningens vårdförlopp och vård- och insatsprogram.</t>
  </si>
  <si>
    <t>Resultatet följs upp löpande av LPO psykisk hälsa.</t>
  </si>
  <si>
    <t>Nej.</t>
  </si>
  <si>
    <t>Breddinförande fr.o.m. ht 2026.</t>
  </si>
  <si>
    <t xml:space="preserve">Lönekostnad verksamhetsutvecklare: 1 milj
Deltagare i arbetsgrupper för framtagning av länsgemensam vårdprocess: 200 000 kr
</t>
  </si>
  <si>
    <t>Insatsen bedöms ligga i linje med samtliga kriterier.</t>
  </si>
  <si>
    <t>Vardagsnära suicidprevention- Föreläsning</t>
  </si>
  <si>
    <t xml:space="preserve">Föreläsning av en person med egen erfarenhet av psykisk ohälsa och suicid.  Avdramatisering av stigman kring  psykisk ohälsa och suicid.  Öppna upp för dialog mellan personer med suicidtankar och vård. Infoteket vill tillföra det personliga perspektivet i suicidprevention för dem det gäller. </t>
  </si>
  <si>
    <t xml:space="preserve">Region Uppsala. Infoteket om funktionshinder är en länsövergripande verksamhet som riktar sig till personer med egen psykisk ohälsa eller funktionsnedsättning, anhöriga och allmänhet.  Målgrupperna för Infoteket om funktionshinder har en ökad risk för suicid. </t>
  </si>
  <si>
    <t xml:space="preserve">Personer med egen psykisk ohälsa eller funktionsnedsättning, anhöriga och allmänhet.  </t>
  </si>
  <si>
    <t>Inköpt föreläsare</t>
  </si>
  <si>
    <t>Utvärderingar efter genomfört evenemang</t>
  </si>
  <si>
    <t>Återkommande föreläsningar varje år kring suicidpreventiva dagen</t>
  </si>
  <si>
    <t>Föreläsare 30 000 kronor resor och logi 5000 kronor.</t>
  </si>
  <si>
    <t>BarnSäkert är en universell och strukturerad metod för att tidigt identifiera viktiga psykosociala riskfaktorer i små barns uppväxtmiljö och erbjuda hjälp till åtgärd. Målet med BarnSäkert är att erbjuda barn de bästa möjliga förutsättningarna för en god och jämlik hälsa och utveckling och en barndom fri från våld och försummelse genom att stödja föräldrar och stärka familjer. Syftet är att erbjuda en allsidig och tvärprofessionell metod för att identifiera psykosociala riskfaktorer i små barns uppväxtmiljö och erbjuda hjälp till åtgärd
Modellen innebär ett nära samarbete mellan barnhälsovården (BHV) och förebyggande socialtjänst. 
Det finns fortsatt behov av utveckling, implementering och utbildning i berörda verksamheter.</t>
  </si>
  <si>
    <t>Samtliga barnavårdcentraler och förebyggande socialtjänst i Uppsala län</t>
  </si>
  <si>
    <t>Barn 0-6 år och deras föräldrar</t>
  </si>
  <si>
    <r>
      <t xml:space="preserve">BarnSäkert är testad, beforskad och utvecklad för svensk BHV och förebyggande socialtjänst och bygger på den Amerikanska </t>
    </r>
    <r>
      <rPr>
        <i/>
        <sz val="11"/>
        <color rgb="FF000000"/>
        <rFont val="Calibri"/>
        <family val="2"/>
      </rPr>
      <t>Safe Environment for Every Kid</t>
    </r>
    <r>
      <rPr>
        <sz val="11"/>
        <color rgb="FF000000"/>
        <rFont val="Calibri"/>
        <family val="2"/>
      </rPr>
      <t xml:space="preserve"> (SEEK)-modellen. BarnSäkert är den svenska versionen av SEEK-modellen.</t>
    </r>
  </si>
  <si>
    <t>I varje region/kommun som använder BarnSäkert finns koordinatorer som arbetar aktivt med implementeringsstöd till de professionella. Det nationella kansliet stöder koordinatorer och chefer i frågor om modellen, förser verksamheter med statistik och utvecklar modellen tillsammans med verk. Utöver det pågår flera studier med forskare från flera lärosäten.</t>
  </si>
  <si>
    <t>Ja</t>
  </si>
  <si>
    <t>Enköpings kommun</t>
  </si>
  <si>
    <t>Team Maria</t>
  </si>
  <si>
    <t>Samverkan kring barn och unga med/ misstanke om samsjuklighet</t>
  </si>
  <si>
    <t>BUP Enköping, Vuxenpsykiatrin Enköping, Socialförvaltningen Enköping, Socialförvaltningen Håbo</t>
  </si>
  <si>
    <t>Ungdomar till och med 20 år skrivna i Uppsala län. Målet är att fler ungdomar skall kunna få samtidig behandling hos de båda huvudmännen</t>
  </si>
  <si>
    <t xml:space="preserve">Bygger på beprövad insats </t>
  </si>
  <si>
    <t>Chefsgrupp till de som finns i teamet samt socialchef/ motsvarande i region i tjänstemanna-HSVO</t>
  </si>
  <si>
    <t>Fortsatt samverkan</t>
  </si>
  <si>
    <t>En tills vidare anställning på 50% - lön ca 40 000 kr/ månaden</t>
  </si>
  <si>
    <t>Marie Holmberg</t>
  </si>
  <si>
    <t>Håbo kommun</t>
  </si>
  <si>
    <t>Mental Health First Aid (MHFA), på svenska benämnt Första hjälpen till psykisk hälsa, är ett evidensbaserat utbildningsprogram som är snarlikt fysisk Första hjälpen-utbildning</t>
  </si>
  <si>
    <t>Utbildningen är för den som i sin vardag möter människor i riskzon för psykisk ohälsa och syftar till att öka kunskapen och medvetenheten kring psykisk ohälsa. Ett annat mål med utbildningen är att minska fördomar och tabun som finns inom området. Håbo kommun erbjuder denna utbildning till medarbetare som en del i det suicidpreventiva arbetet.</t>
  </si>
  <si>
    <t>Skola, Äldreomsorg/Hemtjänst</t>
  </si>
  <si>
    <t xml:space="preserve">Personal i kommunens verksamheter som möter människor </t>
  </si>
  <si>
    <t>Beprövad metod</t>
  </si>
  <si>
    <t>Av varje verksamhet</t>
  </si>
  <si>
    <t>Utbilda personal löpande då det byts ut personal i verksamheter, breddinförande</t>
  </si>
  <si>
    <r>
      <t xml:space="preserve">Finansiering av denna insats ryms inom ramen för posten ”suicidpreventiva utbildningar kommuner” som AU för statsbidraget föreslår (se fliken ”Fördelning uppdelat på insatser”) Därmed innebär röd markering </t>
    </r>
    <r>
      <rPr>
        <b/>
        <i/>
        <sz val="11"/>
        <color theme="1"/>
        <rFont val="Aptos Narrow"/>
        <family val="2"/>
        <scheme val="minor"/>
      </rPr>
      <t>inte</t>
    </r>
    <r>
      <rPr>
        <sz val="11"/>
        <color theme="1"/>
        <rFont val="Aptos Narrow"/>
        <family val="2"/>
        <scheme val="minor"/>
      </rPr>
      <t xml:space="preserve"> att AU föreslår att Håbo </t>
    </r>
    <r>
      <rPr>
        <b/>
        <i/>
        <sz val="11"/>
        <color theme="1"/>
        <rFont val="Aptos Narrow"/>
        <family val="2"/>
        <scheme val="minor"/>
      </rPr>
      <t>inte</t>
    </r>
    <r>
      <rPr>
        <sz val="11"/>
        <color theme="1"/>
        <rFont val="Aptos Narrow"/>
        <family val="2"/>
        <scheme val="minor"/>
      </rPr>
      <t xml:space="preserve"> skall få medel för MHFA utan att det hanteras genom en egen pott för utbildning som alla kommuner kan söka medel till suicidpreventiva utbildningar från.</t>
    </r>
  </si>
  <si>
    <t>Sofia Frisk</t>
  </si>
  <si>
    <t>Psykiatriveckan</t>
  </si>
  <si>
    <t>Psykiatriveckan syftar till att vara en öppen plattform för egenerfarna, forskare och profession som under en vecka, v 45 - oftast tre dagar - samlas i samtal och föreläsningar som riktar sig till allmänheten och till våra respektive målgrupper.</t>
  </si>
  <si>
    <t xml:space="preserve">Funktionsrätt Uppsala, BRiU, Initcia, Psykiatrin Akademiska sjukhuset, NSPH, Studieförbundet Vuxenskolan, vi har även FoU socialtjänst som rådgivande instans numer, </t>
  </si>
  <si>
    <t>Allmänheten samt berörda målgrupper hos de verksamheter som planerar och genomför veckan</t>
  </si>
  <si>
    <t>Hjärnkoll har i olika delar av Sverige utvecklat Psykiatriveckan med olika verksamheter och upplägg. Här i Uppsala har Psykiatriveckan pågått i drygt 10 år.</t>
  </si>
  <si>
    <t>Via enkäter och utskick och slumpvis utvalda åhörare som får svara lite utförligare på frågor. Vi spelar in dagarna, och tillgängliggör det via vår Youtubekanal</t>
  </si>
  <si>
    <t xml:space="preserve">Vi vill fortsätta satsa på Psykiatriveckan, och samordna och utveckla den och har den på vårt årshjul varje år. </t>
  </si>
  <si>
    <t>Skolchefsnätverket</t>
  </si>
  <si>
    <t>Länsgemensamma insatser från Hälsoäventyret baserat på LoHU</t>
  </si>
  <si>
    <t>Låt alla elever i en viss årskurs få ta del av en insats från Hälsoäventyret. Vi vet sedan tidigare att deras arbete uppskattas både av skolhuvudmän, lärare och elever. Insatsen kan med fördel utgå från resultaten i Liv och hälsa ung 2026. 
Alla skolchefer anser att verksamheten är bra, men alla har inte ekonomiska förutsättningar eller politiskt stöd att ha ett samverkansavtal med egen lokal osv. om alla elever i en årskurs skulle få ta del av Hälsoäventyrets verksamhet innebär det att alla elever får ta del av förebyggande interaktiva insatser. Det kan också skapa inspiration.
Det krävs en samplanering med Hälsoäventyret för att erbjudande om besök ska göras redan från vårterminen. Bedömningen är inte att det behövs en process för att få med sig kommunerna, men om det ska verkställas måste vi komma i gång ganska snart med planering.</t>
  </si>
  <si>
    <t xml:space="preserve">Region Uppsala genom Hälsoäventyret samt skolhuvudmännen. Om det visar sig att behovet handlar om psykisk hälsa så bra om BUP kan delta. </t>
  </si>
  <si>
    <t xml:space="preserve">Skolelever i åk 7, 9  &amp; åk 2 på gymn besvarar Liv och hälsa ung enkäten, ett sätt är att erbjuda insatsen till elever i åk 8. </t>
  </si>
  <si>
    <t xml:space="preserve">Hälsoäventyrets interaktiva metoder som är välbeprövade. </t>
  </si>
  <si>
    <t xml:space="preserve">Genom Hälsoäventyrets metod för utvärdering. </t>
  </si>
  <si>
    <t xml:space="preserve">Både regionen genom Hälsoäventyret och skolhuvudmän kan finansiera viss del. </t>
  </si>
  <si>
    <t xml:space="preserve">Detta kan vara ett sätt att breddinföra Hälsoäventyrets insatser och en del av skolans och socialtjänstens förebyggande arbete så det borde gå att få in en långsiktighet i insatserna. </t>
  </si>
  <si>
    <t xml:space="preserve">Bedömningen är att varje kommun kan använda de medel som nycklas ut till detta om önskan finns. Flera kommuner finansierar redan Hälsoäventyr. </t>
  </si>
  <si>
    <t>Christina Stenhammar</t>
  </si>
  <si>
    <t xml:space="preserve">Webbaserade föreläsningar om barn och elever med NPF </t>
  </si>
  <si>
    <t xml:space="preserve">Kortare föreläsningar med interaktiva inslag som kan väcka diskussion och bidra till ökad kunskap om hur barn och elever med neuropsykiatriska funktionsnedsättningar kan stöttas bättre. Vi har fått signaler från bland annat Funktionsrätt och BUP om att detta är ett utvecklingsområde för flera förskolor och skolor. Det är även ett behov som kommer från fritidshemmens medarbetare.
Vet ej om det redan finns färdiga webbutbildningar. Om det finns befintliga filmer som kan användas är det bra, det skulle vi behöva kika på. Behovet av fortbildning finns. Webbutbildningar som är interaktiva är ett effektivt sätt att genomföra utbildning.                        
Skolcheferna kan tillsammans med verksamhetschefer fatta beslut och sedan ge i uppdrag till ”någon” att genomföra. </t>
  </si>
  <si>
    <t xml:space="preserve">Kunniga medarbetare inom psykiatrin kanske kan hjälpa oss att spela in dessa filmer. Kanske även tex Attention kan bidra. </t>
  </si>
  <si>
    <t xml:space="preserve">Personal inom förskola, skola, fritidshem och socialtjänst och även regionens medarbetare. </t>
  </si>
  <si>
    <t xml:space="preserve">Föreläsningar med evidensbaserat innehåll. </t>
  </si>
  <si>
    <t xml:space="preserve">Gärna flera korta föreläsningar med interaktiva inslag och falldiskussioner. Detta så föreläsningarna kan ses vid flera olika tillfällen, Utvärdering efter genomgången kompetensutveckling. </t>
  </si>
  <si>
    <t xml:space="preserve">Oklart </t>
  </si>
  <si>
    <t xml:space="preserve">Bra om dessa filmer kan finnas även framåt så länge de bedöms aktuella, de är även till hjälp vid introduktionsutbildning av nya medarbetare. </t>
  </si>
  <si>
    <t xml:space="preserve">Bedömningen är att detta förslag är i sin linda och att det därför är oklart om det kommer kunna starta i gång under 2026. Det skulle behövas klarhet i om det handlar om att göra egna filmer eller om det redan finns filmer att köpa in i första skedet samt vem/vilka som skall sköta förvaltningen av filmerna etc. AU för statsbidraget förordar att detta kanske kan beredas vidare och eventuellt tas med i nästa års statsbidrag.  </t>
  </si>
  <si>
    <t xml:space="preserve">Insatser för unga med fokus på KAA och UVAS (unga som varken arbetar eller studerar) </t>
  </si>
  <si>
    <t xml:space="preserve">Utveckla insatser för unga som varken arbetar eller studerar, genom att dra nytta av de åtgärder som visat sig effektiva i projektet ISA 2.0.
Bygger på behov som identifierats att ungdomar i åldern 16–19 år som inte går i gymnasiet inte heller har tillgång till elevhälsa (som andra skolungdomar har) och att det finns flertalet i den här gruppen som troligtvis är i behov av utredning utifrån NPF. Gruppen ingår i kommunens ansvar och inte sällan har vårdnadshavare bristande förmåga att hjälpa ungdomarna till rätt vårdinstans, när så behövs. Medlen skulle kunna användas till ett gemensamt arbete inom länet för att ge möjlighet för dessa ungdomar att få stöd och vägledning de behöver utifrån vård, behandling diagnosticering, och/eller utredning. </t>
  </si>
  <si>
    <t xml:space="preserve">I denna insats kan olika aktörer delta, tex socialtjänsten och psykiatrin. </t>
  </si>
  <si>
    <t>Ungdomar 13- 20 år  (ISA 2.0 är 13-29 år) Dessa ungdomar inkluderas i målgruppen: Har hög skolfrånvaro. Saknar sysselsättning. Behöver stöd att komma ut på arbetsmarknaden. Har avbrutit eller aldrig slutfört sina studier. Lever med psykisk ohälsa. Saknar stöd från familj eller andra trygga vuxna. Har erfarenhet av missbruk, kriminalitet eller andra normbrytande beteenden. Är eller har varit placerade enligt SoL eller LVU.</t>
  </si>
  <si>
    <t>ISA 2.0 – Insatser i samverkan för unga i Region Uppsala 2.0, är ett regionalt samverkansprojekt. Syftet är att stötta unga mellan 13 och 29 år i deras väg tillbaka till studier eller arbete. Projektet riktar sig till unga kvinnor, unga män och unga med annan könstillhörighet som behöver stöd för att fortsätta sina studier eller återgå till studier eller arbete.  Bakgrunden till projektet är den ökande andelen unga som varken arbetar eller studerar (uvas) i Region Uppsala. Trenden är negativ – fler unga står utan sysselsättning, och en växande andel riskerar även att dras in i kriminalitet eller normbrytande beteende. För att vända utvecklingen krävs samordnade insatser på flera nivåer: individ-, organisations- och strukturell nivå.  Region Uppsala är projektägare och samverkar med sex av länets åtta kommuner – Enköping, Heby, Knivsta, Tierp, Uppsala och Östhammar – samt Samordningsförbundet i Uppsala län. Tillsammans arbetar vi för att:  Främja skolnärvaro och motverka skolfrånvaro. Stärka ungas möjligheter att komma i arbete eller återgå till studier. Motverka risk för unga att dras in i kriminalitet. Målgruppens behov möts och med insatser där målgruppen är i centrum. Samverkan finns mellan för målgruppen relevanta aktörer. Samverkande insatser ska finnas för att motverka organisatoriska mellanrum. Integrering av de horisontella principerna ska genomsyra arbetet.</t>
  </si>
  <si>
    <t xml:space="preserve">Enligt ISA 2.0 utvärderingsmetod </t>
  </si>
  <si>
    <t xml:space="preserve">Ersasmus projektet. </t>
  </si>
  <si>
    <t xml:space="preserve">DE delar som fungerar och ger effekt borde kunna breddinföras. </t>
  </si>
  <si>
    <t xml:space="preserve">Bedömningen är att denna insats är på tidigt idéstadium och det är tveksamt om denna insats, förutsatt att det beslutas att den skall genomföras, kommer dra i gång under 2026. Det är också oklart vem/vilka som skall ”äga” insatsen, hur kopplingen till Erasmus och ISA 2.0 ser ut samt hur det är förankrat. AU för statsbidraget förordar att detta kanske kan beredas vidare och eventuellt tas med i nästa års statsbidrag.  </t>
  </si>
  <si>
    <t xml:space="preserve">Inläsning och teckentolkning  av broschyrer och visitkort (väntrumsmaterial) kring suicidprevention </t>
  </si>
  <si>
    <t>Även personer med syn- och/eller hörselnedsättningar samt dövhet ska få tillgång till information om vad de kan göra samt vart de kan vända sig vid dåligt psykiskt mående och suicidtankar utifrån lagen om tillgänglighet och FN :s konvention om rättigheter för personer funktionsnedsättning. En patientgrupp som lever med flera riskfaktorer för suicid, som social isolering, svåra diagnosbesked, nedsatt möjlighet till problemlösning samt funktionsnedsättning. Målet är att inläsning  och teckentolkning ligger som en QR kod på ordinarie material. Alltså inte utgör en egen version av materialet utan anpassning av befintligt material."</t>
  </si>
  <si>
    <t>Verksamhetsområde funktionshinder nära vård och hälsa i samarbete regionövergripande representant?</t>
  </si>
  <si>
    <t xml:space="preserve"> För personer med dyslexi, annat modersmål än svenska, eller synnedsättning, som inte kan läsa materialet.  För personer som pga av att de har svenskt eller annat teckenspråk som sitt första språk har svårt att ta till sig skriven svenska. Syn- och hörselnedsättning är mycket vanligt, eftersom det också ingår i  ett normalt åldrande.</t>
  </si>
  <si>
    <t>Inläsning och teckentolkning är ett etablerat sätt för tillgängliggörande av skriftligt material.</t>
  </si>
  <si>
    <t xml:space="preserve">Genom anpassade broschyrer som blir förstådda av målgruppen. </t>
  </si>
  <si>
    <t>Engångskostnad för inläsning och tolkning samt förändring av materialets layout för att möjliggöra inläsning och tolkning. Att broschyrer med tillgänglighet finns i alla verksamheter.</t>
  </si>
  <si>
    <t xml:space="preserve">Prisuppgift från olika firmor som arbetar med inläsning och tolkning ligger mellan 10.000 och 10.500 kr.
</t>
  </si>
  <si>
    <t>Stöd i breddinförande av VäntaBarnSamverkan (tidigare VäntaBarnSäkert) i Region Uppsala och länets 8 kommuner. Inklusive utvärdering av resultat och säkerställande av samverkan mellan region och kommun.</t>
  </si>
  <si>
    <t>Mödrahälsovården i Region Uppsala (alla länets barnmorskemottagningar) samt Förebyggande socialtjänst i länets alla 8 kommuner.</t>
  </si>
  <si>
    <t>Gravida med behov av psykosocialt stöd.</t>
  </si>
  <si>
    <t>Egenutvecklad metod med initialt stöd av processledarna för modellen BarnSäkert.</t>
  </si>
  <si>
    <t>Sammanställning av statistik från frågeformulär samt intervjuer med gravida, barnmorskor och familjebehandlare.</t>
  </si>
  <si>
    <t>Inget känt, kontakt has med Länsstyrelsen i Uppsala.</t>
  </si>
  <si>
    <t>Breddinförande beslutat till 1/1 2026.</t>
  </si>
  <si>
    <t>850.000 motsvarande 100% tjänstgöringsgrad, fördelat på 2-3 personer. Önskvärt med fördelning på både barnmorska och familjebehandlare för att lättare följa upp implementeringen hos både region och kommuner.</t>
  </si>
  <si>
    <t>Funktion suicidpreventionssamordnare</t>
  </si>
  <si>
    <t xml:space="preserve">I handlingsplanen för 2024 uppmärksammades behovet av att fastställa hur suicidprevention kan drivas på ett mer fokuserat och samlat sätt på förvaltningsövergripande nivå i Nära vård och hälsa i form av en suicidpreventionssamordnare. Behovsanalysen som togs fram under 2025 konkretiserar uppdraget, och omfattningen bedöms vara 50% av en heltid. Övergripande mål med funktionen suicidpreventionssamordnare är att det blir tydligt vem som har ansvar för suicidpreventiva frågeställningar på förvaltningsnivå, och att arbetet kan upprätthållas över tid. 
</t>
  </si>
  <si>
    <t>NVH och i så stor utsträckning det är möjligt samlad primärvård.</t>
  </si>
  <si>
    <t xml:space="preserve">Medarbetare, i förlängningen patienter och ytterst invånare. </t>
  </si>
  <si>
    <t xml:space="preserve">Insatserna som beskrivs i handlingsplanen bygger på evidensbaserade metoder som förespråkas av exempelvis NASP och nationella strategin för psykisk ohälsa. </t>
  </si>
  <si>
    <t xml:space="preserve">Uppföljning av handlingsplan. Under 2026 kommer vi även att specificera ytterligare indikatorer. Arbetet sker i samråd med Stegvis vård men kan även vara specifika för suicidprevention.tare, i förlängningen patienter och ytterst invånare. </t>
  </si>
  <si>
    <t xml:space="preserve">I handlingsplan 2025 (i Docplus) finns aktiviteter för året beskrivna. I Behovsanalys (ligger för godkännande i Docplus) mer långsiktigt strategiska områden, men även pågående såväl som önskvärda aktiviteter beskriva. Avseende utbildningen ”Att samtala” finns Breddinförandeplan (i nuläget som utkast). Frågan huruvida arbetet ska bedrivas enbart mot verksamheter inom NVH eller även mot privata vårdcentraler inom vårdvalet är central. Uttalad målsättning i den frågan är integration i arbetet mellan NVH och privata vårdcentraler.  Uttalat är också att det föreslagna arbetssättet önskas vara oberoende av eventuella statsbidrag inom området. Att verka för att möjliggöra uppdraget oberoende av statsbidrag framöver behöver hanteras i ordinarie budgetprocess. Under 2025 och 2026 kommer dock statsbidrag förbli en förutsättning för genomförandet av handlingsplanen.  </t>
  </si>
  <si>
    <t xml:space="preserve">Denna insats hanteras regioninternt och kan finansieras av Region Uppsalas utnycklade suicidpreventionsmedel. </t>
  </si>
  <si>
    <t>Sandra Waara</t>
  </si>
  <si>
    <t>Tierps kommun</t>
  </si>
  <si>
    <t xml:space="preserve">Utbildning i Första hjälpen psykisk hälsa (MHFA) </t>
  </si>
  <si>
    <t xml:space="preserve">Tvådagars utbildning till kommunens medarbetare för att öka kunskap om symptom runt psykisk ohälsa och vilka steg som är viktiga i omsorg och stöd till individer med psykisk ohälsa.  </t>
  </si>
  <si>
    <t xml:space="preserve">Svårt att säga, det som blir över när annat viktigt är prioriterat. </t>
  </si>
  <si>
    <t xml:space="preserve">Majoriteten av kommunerna i länet har MHFA-utbildningar igång. FoU Socialtjänst har tidigare med hjälp av länsmedel samordnat instruktörsutbildning samt hållt ihop dess nätverk i länet. </t>
  </si>
  <si>
    <t>Alla medarbetare i kommun, samt på sikt även region, civilsamhälle och invånare</t>
  </si>
  <si>
    <t xml:space="preserve">KI </t>
  </si>
  <si>
    <t xml:space="preserve">Tierp utbildar ca 100 medarbetare per år som uppskattar utbildningen mycket högt, ser värdet av att använda kunskapen i både professionen och privatlivet.  </t>
  </si>
  <si>
    <t xml:space="preserve">Nej, inte annat än om kommunerna använder övriga riktade medel som erhålls inom psykisk hälsa. </t>
  </si>
  <si>
    <t>Vi lyfter MHFA-utbildningen i denna enkät då vi ser att de kommuner som har detta igång kan med hjälp av länsmedel erbjuda enstaka platser till andra kommuner och även regionen. Det kan organiseras gemensamma utbildningar med instruktörer som ger utbildning till medarbetare från olika kommuner och regionen. På sikt kan man öppna upp och erbjuda utbildning till civilsamhälle och invånare.,</t>
  </si>
  <si>
    <t>En överslagsberäkning vi gjort i Tierp gav en kostnad på ca 4 000 kr per deltagare med både utbildnings/administration- och vikariekostnad inräknad.</t>
  </si>
  <si>
    <r>
      <t xml:space="preserve">Finansiering av denna insats ryms inom ramen för posten ”suicidpreventiva utbildningar kommuner” som AU för statsbidraget föreslår (se fliken ”Fördelning uppdelat på insatser”) Därmed innebär röd markering </t>
    </r>
    <r>
      <rPr>
        <b/>
        <i/>
        <sz val="11"/>
        <color theme="1"/>
        <rFont val="Aptos Narrow"/>
        <family val="2"/>
        <scheme val="minor"/>
      </rPr>
      <t>inte</t>
    </r>
    <r>
      <rPr>
        <sz val="11"/>
        <color theme="1"/>
        <rFont val="Aptos Narrow"/>
        <family val="2"/>
        <scheme val="minor"/>
      </rPr>
      <t xml:space="preserve"> att AU föreslår att Tierp </t>
    </r>
    <r>
      <rPr>
        <b/>
        <i/>
        <sz val="11"/>
        <color theme="1"/>
        <rFont val="Aptos Narrow"/>
        <family val="2"/>
        <scheme val="minor"/>
      </rPr>
      <t>inte</t>
    </r>
    <r>
      <rPr>
        <sz val="11"/>
        <color theme="1"/>
        <rFont val="Aptos Narrow"/>
        <family val="2"/>
        <scheme val="minor"/>
      </rPr>
      <t xml:space="preserve"> skall få medel för MHFA utan att det hanteras genom en egen pott för utbildning som alla kommuner kan söka medel till suicidpreventiva utbildningar från.</t>
    </r>
  </si>
  <si>
    <t>Helena B Jansson</t>
  </si>
  <si>
    <t xml:space="preserve">Länsnätverket psykisk hälsa och suicidprevention - evenemang </t>
  </si>
  <si>
    <t>Länsnätverket för psykisk hälsa och suicidprevention anordnar varje år evenemang som riktar sig till invånarna i Uppsala län, och syftar till att ge kunskap om psykisk hälsa eller suicidprevention.</t>
  </si>
  <si>
    <t>Region Uppsalas ledningskontor och Uppsala läns kommuner.</t>
  </si>
  <si>
    <t>Alla invånare</t>
  </si>
  <si>
    <t>Tagit fram själva, men något som görs i flera län.</t>
  </si>
  <si>
    <t>Vi ber om feedback från deltagare efteråt. Samt tittar på hur många som deltar.</t>
  </si>
  <si>
    <t>Behövs ej långsiktig plan då det är avskilda evenemang.</t>
  </si>
  <si>
    <t>Kostnader går till lokal och föreläsning. Varierar lite från år till år, men beräknas kosta mellan 150 000 - 200 000 kr totalt.</t>
  </si>
  <si>
    <t>Uppsala kommun</t>
  </si>
  <si>
    <t xml:space="preserve">Samtal om mobbning, makt och auktoritet genom dans </t>
  </si>
  <si>
    <t>Do as I say är en interaktiv dansföreställning som synliggör sociala beteenden i frågor om mobbning och auktoritet. Publiken medverkar i scenrummet tillsammans med dansarna och både publik och dansare får verbala instruktioner från högtalarna, men vem är det som bestämmer egentligen? Under v. 47 och 48 2026 får 700 elever i åk 9 i både Uppsala och Enköping kommun uppleva den interaktiva dansföreställningen.  Målet är att skapa utrymme för att tala om psykisk hälsa och mobbning i skolan med avstamp i en gemensam konstupplevelse. Till föreställningen finns även en lärarhandledning som stöttar läraren i fortsatta samtal med sin klass. 
Turnén med Do as I say är en avgränsad insats inom kommunernas löpande arbete med professionell kultur under skoltid. Turnén är inte inbokad, utan möjligheten hänger på tilldelning av medel inom denna satsning.</t>
  </si>
  <si>
    <t xml:space="preserve">Kultur, idrotts- och fritidsförvaltningen på Uppsala kommun och Upplevelseförvaltningen på Enköpings kommun samordnar insatserna. </t>
  </si>
  <si>
    <t xml:space="preserve">Målgruppen är elever i åk 9 i Uppsala och Enköpings kommun. </t>
  </si>
  <si>
    <t xml:space="preserve">Kommunerna arbetar löpande med att skapa tillgång till konstupplevelser under skoltid. Frågor som psykisk hälsa, gruppdynamik och identitet lyfts ofta i konst och kultur som riktar sig till barn och unga. Att uppleva kultur har även i sig flera hälsofrämjande aspekter, inte minst i det socioemotionella området, som att t.ex. vara främjande för empati. Forskning visar på kulturens hälsofrämjande effekter. Att samtala om frågor med avstamp i en gemensam kulturupplevelse är en beprövad metod och en form för inlärning. Ju yngre en person är desto mer påverkansbart är det socioemotionella lärandet. </t>
  </si>
  <si>
    <t xml:space="preserve">Insatsen följs upp i form av utvärderingar från de skolor som besöker föreställningarna. </t>
  </si>
  <si>
    <t xml:space="preserve">Förvaltningarna kan i viss mån gå in med kompletterande medel om anslaget inte täcker kostnaderna för turnén i sin helhet. T.ex. skulle vi kunna gå in med ersättning för resa och boende, om gaget kan finansieras med hjälp av suicidpreventiva medel. </t>
  </si>
  <si>
    <t xml:space="preserve">Denna behovsbeskrivning avser en avgränsad insats inom kommunernas löpande arbete med kultur i skolan. Do as I say är en kostsam föreställning som kommunerna inte skulle kunna ta in i den här utsträckningen utan ekonomisk förstärkning. Föreställningen lyfter frågor som ligger i linje med målen för den nationella strategin för psykisk hälsa och suicidprevention. Att erbjuda insatsen under skoltid gör dessutom att man når målgruppen unga på ett jämlikt sätt.   Därför önskar vi arrangera denna turné i form av ett länsövergripande projekt inom Det handlar om livet. </t>
  </si>
  <si>
    <t xml:space="preserve">Uppsala kommun önskar köpa in 6 föreställningar att förlägga på Gottsunda dans &amp; teater. Gage: 96 000 kr 
Enköping kommun önskar köpa in 8 föreställningar att förlägga i idrottshallar runt om i kommunen. På så sätt skulle föreställningen nå alla elever i åk 9 i denna kommun. Gage: 128 000 kr 
Resa och boende tillkommer á 25 tkr. Total kostnad för regionturnén: 249 000 kr </t>
  </si>
  <si>
    <t xml:space="preserve">Bedömningen är att detta inte är samverkan utan två kommuner som önskar köpa in en föreställning. Uppsala och Enköping kan använda de medel som utnycklas till respektive kommun. </t>
  </si>
  <si>
    <t>Susanne Frick, Sofia Lindstedt</t>
  </si>
  <si>
    <t>Utökning av föräldrastödsgrupper och föräldrastöd</t>
  </si>
  <si>
    <t>Syfte med insatsen är att erbjuda föräldrastöd till familjer som socialtjänst kommer i kontakt med via familjecentraler och BarnSäkert. Både i form av föräldragrupper och enskilda råd och stödinsatser. Genom att vara beredda att starta nya grupper kontinuerligt kunna erbjuda snabbt stöd till föräldrar som uppger att de vill ta emot stöd. Insatsen riktar sig till familjecentralerna Ekeby/Flogsta, Liljeforstorg, Nyby/Heidenstam, Stenhagen och Sävja. Vi har i dagsläget budgeterat för 20% och vill utöka med 100%. Behovet ökar och vi ser inte att vi kan kontinuerligt ta från befintlig personal.</t>
  </si>
  <si>
    <t>Socialförvaltningen i Uppsala kommun i samverkan med  mödrahälsovård och barnhälsovård i Region Uppsala samt öppen förskola vid utbildningsförvaltningen i Uppsala kommun</t>
  </si>
  <si>
    <t>Blivande familjer och familjer med barn i  åldrarna 0–6 år.</t>
  </si>
  <si>
    <t>Metoderna är evidensbaserade föräldrastödsprogram.</t>
  </si>
  <si>
    <t>Uppföljning utifrån socialförvaltningens verksamhetsplan. Beskrivning av innehåll av familjebehandlarens insats, ex. samverkansparter och lokala anpassningar​,  Redovisning av personalkostnader per familjecentral,​  Antal familjer som fått stöd av familjebehandlare​, Antal familjer som lotsats vidare /blivit lotsad till familjebehandlare.</t>
  </si>
  <si>
    <t>Ingen fastställd finansiering för utökning av föräldrastödet finns under 2026.</t>
  </si>
  <si>
    <t>Familjecentraler och BarnSäkert är långsiktiga insatser i kommunen.</t>
  </si>
  <si>
    <t>Det beräknas att 6 personer på 20% kan arbeta kontinuerligt med grupper. Kostnad 850 000</t>
  </si>
  <si>
    <t xml:space="preserve">Bedömningen är att detta inte har en länsgemensam förankring utan att medel som nycklas ut till Uppsala kommun kan användas till denna insats. </t>
  </si>
  <si>
    <t>Stefan Enekvist, Anna-Maria Stillesjö och Hiba Sultan</t>
  </si>
  <si>
    <t>Krisstöd Barnahus</t>
  </si>
  <si>
    <t>Syfte är att ge krisstöd till föräldrar och barn efter polisförhör och utredning på Barnahus.
Efter förhör är familjen och barn i kris, i de fall som barnen kommer hem efter förhör kommer krisstödjare hem till hemmet och säkrar att barnet har en trygg och skuldfri miljö, stödjer föräldrar i vad som hänt och vad som kommer att hända. Krisstödet träffar familjen tre dagar i rad på först kväll och möjlighet till anpassade tider de två efterföljande dagar. Genom att ge stöd direkt ges förutsättningar för att familj och barn tar emot stöd och ev ingår behandling. Detta för att undvika placering av barn och säkra en fortsatt god utveckling i familjen.</t>
  </si>
  <si>
    <t>Samverkan med Region Uppsala och polis som ingår i Barnahus förutom socialförvaltning.</t>
  </si>
  <si>
    <t>Barn/ungdomar och familjer</t>
  </si>
  <si>
    <t>Metoden följer riktlinjer för Barnahus och behandling efter krisstöd är evidensbaserade metoder KIBB och Project support beroende på problematik.</t>
  </si>
  <si>
    <t>Insatsen följs upp i socialförvaltningens nämnd.</t>
  </si>
  <si>
    <t>Ingen fastställd finansiering för krisstödet under 2026.</t>
  </si>
  <si>
    <t>Målsättning är långsiktig finansiering.</t>
  </si>
  <si>
    <t>Kostnad två heltid tjänster 1 700 000.</t>
  </si>
  <si>
    <t>Efter uppföljande frågor från AU framgår att krisstödet endast gäller ärenden i Uppsala kommun. Denna insats kan därför finansieras av de länsgemensamma medel som nycklas ut till Uppsala kommun.</t>
  </si>
  <si>
    <t>Linda Kinell</t>
  </si>
  <si>
    <t>Psykisk hälsolitteracitet i Uppsala län - Insatser/Material</t>
  </si>
  <si>
    <t xml:space="preserve">Region Uppsala har tillsammans med länets kommuner arbetat med att öka den psykiska hälsolitteraciteten i länet sedan 2024. Under hösten 2025 beslutade TL HSVO att uppdraget kring att öka den psykiska hälsolitteraciteten skulle vara ett länsgemensamt ansvar. Arbetsgruppen kommer att planera insatser för 2026 och medlen används till att finansiera kommunernas del av insatserna. </t>
  </si>
  <si>
    <t>Region Uppsala + samtliga kommuner i länet</t>
  </si>
  <si>
    <t>13 - 64 år</t>
  </si>
  <si>
    <t>Den nationella strategin för psykisk hälsa och suicidprevention "Det handlar om livet"</t>
  </si>
  <si>
    <t>Årligen genom enkät och intervjuer. Från och med 2025 med stöd av Uppsala universitet</t>
  </si>
  <si>
    <t>Ja, från regioninterna medel</t>
  </si>
  <si>
    <t>Ett löpande utvecklingsarbete t.o.m 2030</t>
  </si>
  <si>
    <t>Knivsta kommun</t>
  </si>
  <si>
    <t>BAS-team, utveckling av arbetssätt</t>
  </si>
  <si>
    <t xml:space="preserve">BAS-teamet syftar till att ge ett samordnat och individanpassat stöd till personer med missbruks- och beroendeproblematik, ofta i kombination med psykisk ohälsa. Genom att samla flera professioner i ett team skapas en helhetssyn på individens situation.
</t>
  </si>
  <si>
    <t xml:space="preserve">Kommun och region. Kommunen: Tvärprofessionellt team bestående av socialsekreterare, behandlare, boendestöd, arbetsmarknadssekreterare, personal från öppenvårdsmottagning samt samordnare från Stegen. Regionen: berörda enheter. </t>
  </si>
  <si>
    <t>Medborgare i kommunen med missbruks- och beroendeproblematik, ibland i kombination med psykisk ohälsa.</t>
  </si>
  <si>
    <t>Arbetssättet är framtaget utifrån lokala behov, bygger på samverkan mellan olika aktörer som förutsättning för att stärka skyddsfaktorer runt medborgare med komplexa behov.</t>
  </si>
  <si>
    <t xml:space="preserve">Arbetssättet är under uppbyggnad och uppföljning sker kontinuerligt under uppbyggnaden. Planering kommer också göras för uppföljning på längre sikt. </t>
  </si>
  <si>
    <t xml:space="preserve">Den långsiktiga planen för arbetet är att det ska ingå i ordinarie verksamhet framöver. Arbetet startades upp under 2025 med plan att fortsätta utvecklas under 2026 med syfte att ingå i ordinarie verksamhet framöver. </t>
  </si>
  <si>
    <t xml:space="preserve">Bedömningen är att detta inte har en länsgemensam förankring utan att medel som nycklas ut till Knivsta kommun kan användas till denna insats. </t>
  </si>
  <si>
    <t>Majlinda?</t>
  </si>
  <si>
    <t>MHFA</t>
  </si>
  <si>
    <t xml:space="preserve">Fortsatt arbete med metoden MHFA genom bland annat kompetensutveckling för instruktörerna, anordnande av utbildningsinsatser för personal och marknadsföring i samband med det. 
</t>
  </si>
  <si>
    <t xml:space="preserve">Kommunens olika berörda verksamheter, berörda enheter inom Region Uppsala t ex FoU-S. Samverkan och kollegialt lärande från andra kommuner i länet via länsnätverk. </t>
  </si>
  <si>
    <t xml:space="preserve">Utbildningen finns i olika varianter (unga, vuxna, äldre) vilket gör att insatsen vänder sig till personal som möter de olika målgrupperna och i förlängningen majoriteten av våra medborgare. </t>
  </si>
  <si>
    <t>MHFA är en evidensbaserad metod.</t>
  </si>
  <si>
    <t xml:space="preserve">Insatsen följs upp i form av antal genomförda utbildningar, antal deltagare. Det arrangeras också en lokal återträff för utbildad personal en gång per år för möjlighet att utbyta erfarenheter. </t>
  </si>
  <si>
    <t>Den långsiktiga planen är att arbeta för att fortsatt kunna erbjuda utbildningen regelbundet för berörd personal. Tidigare diskussioner i länet om att kunna hjälpas åt över kommungränserna är fortsatt intressant.</t>
  </si>
  <si>
    <r>
      <t xml:space="preserve">Finansiering av denna insats ryms inom ramen för posten ”suicidpreventiva utbildningar kommuner” som AU för statsbidraget föreslår (se fliken ”Fördelning uppdelat på insatser”) Därmed innebär röd markering </t>
    </r>
    <r>
      <rPr>
        <b/>
        <i/>
        <sz val="11"/>
        <color theme="1"/>
        <rFont val="Aptos Narrow"/>
        <family val="2"/>
        <scheme val="minor"/>
      </rPr>
      <t>inte</t>
    </r>
    <r>
      <rPr>
        <sz val="11"/>
        <color theme="1"/>
        <rFont val="Aptos Narrow"/>
        <family val="2"/>
        <scheme val="minor"/>
      </rPr>
      <t xml:space="preserve"> att AU föreslår att Knivsta </t>
    </r>
    <r>
      <rPr>
        <b/>
        <i/>
        <sz val="11"/>
        <color theme="1"/>
        <rFont val="Aptos Narrow"/>
        <family val="2"/>
        <scheme val="minor"/>
      </rPr>
      <t>inte</t>
    </r>
    <r>
      <rPr>
        <sz val="11"/>
        <color theme="1"/>
        <rFont val="Aptos Narrow"/>
        <family val="2"/>
        <scheme val="minor"/>
      </rPr>
      <t xml:space="preserve"> skall få medel för MHFA utan att det hanteras genom en egen pott för utbildning som alla kommuner kan söka medel till suicidpreventiva utbildningar från.</t>
    </r>
  </si>
  <si>
    <t>Uppföljning Team Maria</t>
  </si>
  <si>
    <t>Uppföljning av verksamheten och patienternas insatser efter genomförd utredning/bedömning. Hur kan verksamheten utvecklas och finns det behov vi inte täcker idag? Möter insatsen det behov vi identifierat. Vi har haft dialog med FoU-S för ett samarbete kring detta och kommer gå med ett missiv till HSVO med förslag om särskilt uppdrag på FoU-S kring detta i samarbete med verksamheten.</t>
  </si>
  <si>
    <t>Länets kommuner, BUP och Beroende (VO psykiatri)</t>
  </si>
  <si>
    <t>Patienter från Team Maria samt samverkande organisationer</t>
  </si>
  <si>
    <t>Framtagen av verksamheterna efter utredning av Lumell 2017</t>
  </si>
  <si>
    <t>Idag finns ingen sammanhållen uppföljning då det är olika vårdgivare (region och kommun) och särskild dokumentation.</t>
  </si>
  <si>
    <t>Finns inom budget enligt RPB samt statsbidrag för medverkande kommuner.</t>
  </si>
  <si>
    <t>Utvärderingen inom denna ansökan är inte permanent utan kommer fokusera på att göra en genomgång och möjliggöra fortsatt uppföljning.</t>
  </si>
  <si>
    <t>Ingen budget finns ännu men tidigare har 500 000 per år avsatts</t>
  </si>
  <si>
    <t>Insatsen är en fortsättning på det arbete som tidigare tilldelats länsgemensamma medel. Insatsen bedöms ligga i linje med samtliga kriterier.</t>
  </si>
  <si>
    <t>Team Maria är en utredningsenhet som riktar sig till ungdomar mellan 13-20 år med psykisk ohälsa och samtidigt alkohol- och/drogbruk. Syftet är att i en gemensam, integrerad öppenvård bedöma och diagnostisera unga med skadligt bruk i kombination med psykisk ohälsa för att erbjuda rätt insatser.</t>
  </si>
  <si>
    <t xml:space="preserve"> Team Maria Uppsala är ett samarbete mellan Akademiska sjukhusets beroendemedicinska mottagning (BMM), neuropsykiatriska mottagningen för vuxna (NPM), barn- och ungdomspsykiatrin (BUP) tillsammans med Uppsala kommuns Ungdomscentrum och kommunerna Uppsala, Tierp, Heby, Östhammar, Knivsta och Älvkarleby.</t>
  </si>
  <si>
    <t>Team Maria riktar sig till ungdomar mellan 13-20 år med psykisk ohälsa och samtidigt alkohol- och/eller drogbruk.</t>
  </si>
  <si>
    <t>Insatsen är framtagen utifrån behovet för unga med både skadligt bruk och psykisk ohälsa att få en sammanhållen, integrerad utredning i öppenvård för att dessa ungdomar inte ska hamna ”mellan stolarna”.</t>
  </si>
  <si>
    <t xml:space="preserve">Metod för att underlätta identifiering av psykosocialt stödbehov hos gravida kvinnor och kunna möjliggöra att möta upp stödbehovet med relevanta insatser. Kostnader för utformning av nytt arbetssätt, samarbetsformer och kompetensutveckling. </t>
  </si>
  <si>
    <t>Samverkan mellan kommun och region.</t>
  </si>
  <si>
    <t>Gravida</t>
  </si>
  <si>
    <t xml:space="preserve">VäntaBarnSäkert är en vidareutveckling av den beprövade metoden BarnSäkert.  </t>
  </si>
  <si>
    <t xml:space="preserve">Insatsen följs upp från både kommun och region genom exempelvis data över utfall. </t>
  </si>
  <si>
    <t>Arbetet med att införa VäntaBarnSäkert sker med syfte att det ska ingå i ordinarie verksamhet framöver.</t>
  </si>
  <si>
    <t xml:space="preserve">Bedömningen är att de utnycklade medlen kan användas till VäntaBarnSamverkan eftersom detta är något som implementeras i hela länet. </t>
  </si>
  <si>
    <t xml:space="preserve">Små barn med trauma – gemensamt arbete inom vård och omsorg för att hjälpa barnen till ett gott liv </t>
  </si>
  <si>
    <t xml:space="preserve">Våld mot barn är ett globalt folkhälsoproblem som har negativa konsekvenser för enskilda barn och samhället i stort, det vanligaste är att barnet blir utsatt för våld av en vuxen i familjen (Socialstyrelsen). Våldsutsatthet avser fysiskt, psykiskt och sexuellt våld samt försummelse eller vanvård. Barn kan även ha upplevt andra typer av traumatiska händelser såsom krig, flykt, olyckor, katastrofer eller traumatisk förlust av en närstående. Sammantaget påverkar olika former av traumatiska händelser barnets psykiska och fysiska hälsa, det kan störa barnets utveckling och funktionsnivå samt barnets delaktighet i vardagen. En konsekvens av våld och andra traumatiska upplevelser är att barnet utvecklar PTSD eller annan psykiatrisk symtombild.
I Region Uppsala finns ingen vårdkedja för små barn (0–5 år) som har upplevt våld eller andra traumatiska händelser. Detta lyfts som ett allvarligt problem i många verksamheter som möter de yngre barnen.  Det långsiktiga målet är att små barn, under 5 år, som har upplevt olika former av våld eller andra traumatiska händelser ska mötas av traumamedveten omsorg i sin vardagsmiljö samt få den vård de behöver. På så sätt skapar vi förutsättningar även för de yngsta barnen att må bra, växa och utvecklas som alla andra barn.  
Vi söker nu medel för att påbörja detta omfattande kvalitetsutvecklingsprojekt. Det är många pusselbitar som saknas för att vi ska uppnå målet. När det gäller kommunernas arbete finns det t.ex. behov av ökad kunskapsnivå om små barn och trauma hos tex personal inom förskolan, öppna förskolan, och socialtjänsten samt arbete med traumamedveten omsorg. Om man ser till hälso- och sjukvårdens arbete så finns det behov av att skapa en sammanhållen vårdkedja med olika verksamheter inom sjukvården för denna åldersgrupp gällande såväl bedömning som tidiga insatser och att vid behov erbjuda behandling av PTSD till de yngre barnen. Vi behöver också hitta sätt att, utifrån redan befintliga strukturer, förtydliga och öka samverkan mellan kommuner och region.  </t>
  </si>
  <si>
    <t xml:space="preserve">Följande verksamheter skulle behöva delta:    Socialtjänsten, familjeenheterna inom kommunerna, förskolan, öppna förskolan, Nexus m.fl.    Barnhälsovården, mödra- och barnhälsovårdspsykologerna, Barn- och ungdomshälsan, Barn och ungdomspsykiatrin, Barnskyddsteamet, Kvinnofridsmottagningen m.fl. </t>
  </si>
  <si>
    <t xml:space="preserve">Barn 0-5 år som har upplevt olika former av våld eller andra traumatiska händelser med risk för att utveckla traumarelaterade symtom såsom tex PTSD.  </t>
  </si>
  <si>
    <t>Detta kvalitetsutvecklingsprojekt kommer genomföras utifrån evidensbaserade metoder för förbättringsarbete. Det är ett tvärprofessionellt och organisationsöverskridande kvalitetsstyrt förbättringsarbete.</t>
  </si>
  <si>
    <t>Processen: De genomförda aktiviteterna i varje steg kommer dokumenteras.     Nulägesanalys: Prevalenssiffor kommer tas fram. Intervjuer kommer transkriberas och analyseras (med enklare innehållsanalys).    Omvärldsanalys: Scoping review   Förändringsförslag: Utfall av påverkansanalys. Dokumentation av samskapande workshops. Några tydligt beskrivna förbättringsförslag som ska pilotas.</t>
  </si>
  <si>
    <t xml:space="preserve">Medel kommer sökas från fler instanser - såväl utvecklingsmedel som forskningsmedel </t>
  </si>
  <si>
    <t xml:space="preserve">Det är för tidigt att säga och beror på utfallet på detta första steg.    För barn över 6 år finns det flera verksamheter såväl inom kommunerna som i sjukvården som ansvarar för stöd och insatser för barn som utsatts för våld eller andra traumatiska händelser. Dessa insatser och denna vårdkedja kan ses som en modell att utgå ifrån gällande införande och beräkning av kostnader.  </t>
  </si>
  <si>
    <t xml:space="preserve">Bedömningen är att insatsen är på idéstadiet och det saknas länsövergripande förankring, beslut osv. för att säkerställa att arbetet kan komma igång omgående. AU för statsbidraget föreslår att beredning av insatsförslaget fortsätter och att det eventuellt kan komma upp igen i samband med statsbidraget 2027. Alternativt att detta bör integreras i SVIPS eller dylikt. </t>
  </si>
  <si>
    <t>Karin Fängström</t>
  </si>
  <si>
    <t xml:space="preserve">SUF Kunskapscentrum arrangerar årligen en nationell konferens om att förstå och ge stöd till familjer där föräldrar har intellektuell funktionsnedsättning (IF), neuropsykiatrisk funktionsnedsättning (NPF) eller andra kognitiva svårigheter. En konferens med inspiration för alla som är intresserade av hur livsvillkor och hälsa för familjer där föräldrar har kognitiva svårigheter kan förbättras. </t>
  </si>
  <si>
    <t>Planeras</t>
  </si>
  <si>
    <t>Konferensen vänder sig till alla som har intresse av frågor om anpassat föräldraskapsstöd, så som yrkesverksamma, föräldrar och anhöriga, brukarorganisationer och beslutsfattare.</t>
  </si>
  <si>
    <t>SIP (Samordnad Individuell Plan)</t>
  </si>
  <si>
    <r>
      <t xml:space="preserve">Samordnare 80%. Verksamhetsnära stöd i främst utskrivningsprocessen 20% från och med våren 2026.
</t>
    </r>
    <r>
      <rPr>
        <b/>
        <i/>
        <sz val="11"/>
        <color theme="1"/>
        <rFont val="Aptos Narrow"/>
        <family val="2"/>
        <scheme val="minor"/>
      </rPr>
      <t>Övergripande och långsiktiga mål</t>
    </r>
    <r>
      <rPr>
        <sz val="11"/>
        <color theme="1"/>
        <rFont val="Aptos Narrow"/>
        <family val="2"/>
        <scheme val="minor"/>
      </rPr>
      <t xml:space="preserve"> är att SIP alltid ska genomföras vid behov att SIP genomförs och utvecklas genom att vara en del av det dagliga arbetssättet inom socialtjänst och hälso- och sjukvård att användandet av SIP stödjer omställningen till effektiv och nära vård.
</t>
    </r>
    <r>
      <rPr>
        <b/>
        <i/>
        <sz val="11"/>
        <color theme="1"/>
        <rFont val="Aptos Narrow"/>
        <family val="2"/>
        <scheme val="minor"/>
      </rPr>
      <t xml:space="preserve">Mål för 2026 är: </t>
    </r>
    <r>
      <rPr>
        <sz val="11"/>
        <color theme="1"/>
        <rFont val="Aptos Narrow"/>
        <family val="2"/>
        <scheme val="minor"/>
      </rPr>
      <t xml:space="preserve">
- Chefer för berörda verksamheter är väl informerade om SIP. 
- Personalen är trygga i att identifiera och genomföra SIP-processen i samverkan. 
- Det finns framtaget och tillämpat informationsmaterial. 
- En introduktionsutbildning för nya medarbetare finns och används. 
- Det finns också utökat kunskaps- och metodstöd vid behov. 
- Fler väl genomförda SIP-processer ger erfarenhet och kunskap i en lärprocess.
</t>
    </r>
    <r>
      <rPr>
        <b/>
        <i/>
        <sz val="11"/>
        <color theme="1"/>
        <rFont val="Aptos Narrow"/>
        <family val="2"/>
        <scheme val="minor"/>
      </rPr>
      <t>Huvudsakliga aktiviteter under 2026:</t>
    </r>
    <r>
      <rPr>
        <sz val="11"/>
        <color theme="1"/>
        <rFont val="Aptos Narrow"/>
        <family val="2"/>
        <scheme val="minor"/>
      </rPr>
      <t xml:space="preserve">
• Höja tilliten till och förståelsen för vikten av SIP genom spridning av kunskap, erfarenheter och ett stärkt stöd.
• Påbörja arbete med att säkerställa hur vi kan följa utveckling av SIP i samband med utskrivningsprocessen. Utforska behov av stöd genom verksamhetsbesök och utbildning.
• Arbeta med egenkontroll för att säkerställa att SIP alltid erbjuds vid behov. Återkopplas till GAP-UL.
• Erbjuda öppna forum om SIP för de verksamheter som har svårt att komma igång. Anordna nätverk med företrädare för regionens förvaltningar och kommunerna - utöka med fler SIP-samordnare från huvudmännen.
• Klargöra hur vi kan se över avvikelser och integrera det i systematiskt förbättringsarbete.
• Påbörja utdelning av enkät till invånare vid varje SIP och ha en rutin för sammanställning och analys samt koppla resultatet till fortsatt utveckling.
• Kartlägga förutsättningar för förskola och skola som aktiv part i SIP-processen. Redovisa till HSVO maj 2026.
• Komplettera grundutbildningen i Pingpong med fördjupning om förberedelser, samordning, att leda möten. Utveckla ytterligare material för information och utbildning.
• Genomföra omvärldsbevakning.
• Samverka med brukarorganisationer.
• Se över om material för ökad delaktighet i förberedelserna kan implementeras (Dalarna / Katarina Grim)</t>
    </r>
  </si>
  <si>
    <t>Är igång</t>
  </si>
  <si>
    <t>Region Uppsala och länets åtta kommuner</t>
  </si>
  <si>
    <t>En utvärdering genomförs</t>
  </si>
  <si>
    <t>Karolina Mark</t>
  </si>
  <si>
    <t>ViS</t>
  </si>
  <si>
    <r>
      <rPr>
        <sz val="11"/>
        <color theme="1"/>
        <rFont val="Aptos Narrow"/>
        <family val="2"/>
        <scheme val="minor"/>
      </rPr>
      <t xml:space="preserve">Samordnare och Processtöd 70%
</t>
    </r>
    <r>
      <rPr>
        <b/>
        <i/>
        <sz val="11"/>
        <color theme="1"/>
        <rFont val="Aptos Narrow"/>
        <family val="2"/>
        <scheme val="minor"/>
      </rPr>
      <t>Övergripande mål:</t>
    </r>
    <r>
      <rPr>
        <sz val="11"/>
        <color theme="1"/>
        <rFont val="Aptos Narrow"/>
        <family val="2"/>
        <scheme val="minor"/>
      </rPr>
      <t xml:space="preserve"> De långsiktigt förväntade effekterna av genomförande av ViS-projektet är att förutsättningar finns för att möjliggöra att ViS dokumenten ska vara integrerad i verksamheternas arbetssätt och tillämpas i all samverkan i Uppsala län inom området hälsa, stöd, vård och omsorg. En mer sömlös samverkan mellan Region Uppsala och Uppsala läns kommuner bidrar till kunskapsbaserad, jämlik och kvalitetssäker hälsa, stöd, vård och omsorg för länets invånare.
</t>
    </r>
    <r>
      <rPr>
        <b/>
        <i/>
        <sz val="11"/>
        <color theme="1"/>
        <rFont val="Aptos Narrow"/>
        <family val="2"/>
        <scheme val="minor"/>
      </rPr>
      <t xml:space="preserve">Mål 2026: </t>
    </r>
    <r>
      <rPr>
        <sz val="11"/>
        <color theme="1"/>
        <rFont val="Aptos Narrow"/>
        <family val="2"/>
        <scheme val="minor"/>
      </rPr>
      <t xml:space="preserve">Fortsatt stödja effekthemtagning av projektmålen i genomförandeprojekt inom ramen för vård i samverkan. Målet stödjer det övergripande målet där Region Uppsala och länets kommuner samverkar för ett hållbart utvecklingsarbete inom området hälsa, stöd, vård och omsorg (HSVO), där psykisk hälsa är en prioriterad målgrupp.
</t>
    </r>
    <r>
      <rPr>
        <b/>
        <i/>
        <sz val="11"/>
        <color theme="1"/>
        <rFont val="Aptos Narrow"/>
        <family val="2"/>
        <scheme val="minor"/>
      </rPr>
      <t>Huvudsakliga aktiviteter under 2026:</t>
    </r>
    <r>
      <rPr>
        <sz val="11"/>
        <color theme="1"/>
        <rFont val="Aptos Narrow"/>
        <family val="2"/>
        <scheme val="minor"/>
      </rPr>
      <t xml:space="preserve">
• Följa effekter av utbildningen efter lansering och ge stöd för ökad kunskap.
• Stötta effekthemtagning av beslutad struktur i Redaktionsrådet ViS och i gruppen för lokalredaktörer ViS i Uppsala län.
• Se över förvaltningsmodell för Redaktionsrådet ViS.
• Ge stöd för dialogmöten och forum som syftar till att stödja implementeringen.
• Samordna revisionen av ViS -Principer för samverkan, avtal, överenskommelser, riktlinjer och rutiner för att ge stöd för beslutad struktur.
• Fortsatt ge stöd i att börja arbeta utifrån analysmodellen för avvikelser i GAP-UL.
• Följa och stödja utvecklingen av det digitala stödet för samverkansprocesserna i GAP-UL. Genomföra omvärldsbevakning. Sammankalla och leda arbetsgruppen för Genomlysning av användningen av Cosmic, inklusive Cosmic Link.
• Bereda ytterligare uppdrag från TL HSVO utifrån slutrapporten.</t>
    </r>
  </si>
  <si>
    <t>Verksamma inom Region Uppsala och länets kommuner.</t>
  </si>
  <si>
    <r>
      <t xml:space="preserve">Kopplingen till psykisk hälsa är inte självklar, även om enstaka ViS-dokument handlar om det. Därtill har ViS beviljats medel från det länsgemensamma statsbidraget under flera år för det ursprungliga uppdraget med spridning och förankring av ViS. När det gäller förvaltning av ViS-strukturen förordar AU för statsbidraget att dessa medel </t>
    </r>
    <r>
      <rPr>
        <b/>
        <i/>
        <sz val="11"/>
        <color theme="1"/>
        <rFont val="Aptos Narrow"/>
        <family val="2"/>
        <scheme val="minor"/>
      </rPr>
      <t>inte</t>
    </r>
    <r>
      <rPr>
        <sz val="11"/>
        <color theme="1"/>
        <rFont val="Aptos Narrow"/>
        <family val="2"/>
        <scheme val="minor"/>
      </rPr>
      <t xml:space="preserve"> skall användas till det. </t>
    </r>
  </si>
  <si>
    <t>Åsa Bachelet</t>
  </si>
  <si>
    <t>Östhammars kommun</t>
  </si>
  <si>
    <r>
      <t>D</t>
    </r>
    <r>
      <rPr>
        <sz val="11"/>
        <color theme="1"/>
        <rFont val="Aptos Narrow"/>
        <family val="2"/>
        <scheme val="minor"/>
      </rPr>
      <t xml:space="preserve">enna ansökan rör medel från statsbidraget för Psykisk hälsa och suicidprevention, inriktning Komplexa behov, för ett samverkansprojekt mellan Östhammars kommun, Heby kommun, Tierps kommun och det nationella kansliet för BarnSäkert. Sökta medel ska frigöra tid för några personer i varje kommun så att de kan träffas några timmar ett par gånger per termin med lokalt arbete mellan mötena. 
Syftet med projektet är att under 2026 kartlägga förutsättningarna för att arbeta enligt BarnSäkert-modellen inom elevhälsan och, om förutsättningarna finns, ta fram en modell som kan testas under 2027. </t>
    </r>
  </si>
  <si>
    <t>Östhammar kommun, Heby kommun och Tierps kommun, i samverkan med det nationella kansliet BarnSäkert.</t>
  </si>
  <si>
    <t>Elever</t>
  </si>
  <si>
    <t>Det är en vidareutveckling av den beprövade metoden BarnSäkert</t>
  </si>
  <si>
    <t>Medarbetares tid i Östhammars kommun		100 000 kr
Medarbetares tid i Heby kommun			100 000 kr
Medarbetares tid i Tierps kommun			100 000 kr
Medverkan från nationella kansliet för BarnSäkert	200 000 kr
Kostnader för möten, resor, m.m.			100 000 kr</t>
  </si>
  <si>
    <t>Monika Eriksson</t>
  </si>
  <si>
    <t>Utnyckling Kommuner</t>
  </si>
  <si>
    <t>I syfte att dels kunna genomföra planerade och påbörjade insatser i respektive kommun samt arbeta lokalt med exempelvis suicidprevention föreslår AU för statsbidraget att utnyckling enligt befokningsnyckel görs likt tidigare år.</t>
  </si>
  <si>
    <t>De medel som blir över. Men minst 3 200 000 kr för arbetet med suicidprevention, då många kommuner är beroende av dessa medel för att kunna fortsätta bedriva sitt suicidpreventiva arbete.</t>
  </si>
  <si>
    <t xml:space="preserve">Insatserna som genomförs med dessa medel bedöms ligga i linje med samtliga kriterier förutom möjligen samverkan. Dock bedöms utnyckling bidra till psykisk hälsa på länsnivå utifrån att respektive huvudman kan fokusera på sina respektive utmaningar. </t>
  </si>
  <si>
    <t>Utnyckling Region Uppsala</t>
  </si>
  <si>
    <t>I syfte att dels kunna genomföra planerade och påbörjade insatser inom Region Uppsala samt arbeta internt med exempelvis suicidprevention föreslår AU för statsbidraget att utnyckling enligt befokningsnyckel görs likt tidigare år.</t>
  </si>
  <si>
    <t>De medel som blir över. Bör motsvara ungefär samma summa som de utnycklade medlen till kommunerna, för att det ska vara lika.</t>
  </si>
  <si>
    <t>Ungdomsmottagningar</t>
  </si>
  <si>
    <t>Stärka och tillgängliggöra psykisk hälsa inom ram för ungdomsmottagningen för länets ungdomar. Ungdomsmottagningarna i Uppsala län samverkar med varandra då vi i dagsläget är organiserade som 9 separata verksamheter. Dessa medel är avgörande för att möjliggöra samarbete och samverkan för psykisk hälsa.</t>
  </si>
  <si>
    <t>pågår (fick 3 mkr 2025)</t>
  </si>
  <si>
    <t>Region Uppsalas ungdomsmottagningar</t>
  </si>
  <si>
    <t>Ungdomar mellan 12-22</t>
  </si>
  <si>
    <t>Utifrån verksamhetsuppdraget för ungdomsmottagningar i Sverige samt efterfrågan från ungdomar i målgruppsanalyser. 
Omvärldsspaning ungdomsmottagningar nationellt.</t>
  </si>
  <si>
    <t xml:space="preserve">Redovisas till SKR varje år.
Utvärderar och följer kompetensutvecklingsplaner.
En pågående dialog med länets alla ungdomsmottagningar.
En kvalitetsgrupp har etablerats för att stärka det systematiska arbetet med patientsäkerhet och vårdkvalitet. Gruppen ansvarar för att identifiera behov och förbättringsområden samt ta fram konkreta åtgärdsförslag. </t>
  </si>
  <si>
    <t xml:space="preserve">Den långsiktiga planen är att säkerställa hållbara och permanenta resurser för ungdomsmottagningarnas psykosociala arbete. 
När psykologresurserna flyttades från UM till BoUH försvann centrala funktioner som tidigare bidrog både till besöksverksamhet och samverkan med andra aktörer. För att kompensera detta har verksamheten tillfälligt kunnat förstärkas genom stimulansmedel, vilket möjliggjort fler kuratorer och ökade utåtriktade insatser. 
För att kunna möta ungdomarnas behov av tillgänglighet och ge tidiga insatser, bland annat via chatt och utåtriktade aktiviteter som når särskilt sårbara grupper, krävs utökade resurser. I dagsläget begränsas detta av resursbrist. </t>
  </si>
  <si>
    <t>I nuvarande budget för 2026 omfattar anslaget om 3 miljoner kronor tre kuratorstjänster på 80 procent samt 300 000 kronor i länsgemensamma medel för samordning och utvecklingsinsatser. 
En utökning av budgeten till 4 miljoner kronor skulle möjliggöra den föreslagna nya satsningen och samtidigt förstärka de pågående insatserna inom verksamheten.</t>
  </si>
  <si>
    <t>Ungdomsmottagningarna har i flera år tagit del av länsgemensamma medel, men då var denna verksamhet delad mellan kommuner och region. Nu är all personal på UM anställda i regionen. Därmed är det inte längre en länsgemensam insats. Medel föreslås därför tas från regioninterna statsbidrag istället.</t>
  </si>
  <si>
    <t>Sofia Carlberg</t>
  </si>
  <si>
    <t>Pott för suicidpreventiva utbildningar - kommuner</t>
  </si>
  <si>
    <t xml:space="preserve">En pott avsedd för suicidpreventiva utbildningar, exempelvis MHFA. Några kommuner har "ansökt" om medel för detta ur de länsgemensmama medlen medan andra kommuner inte gjort det. Med en gemensam pott ökar möjligheten för alla kommuner att söka om- och få en peng för utbildningar. Tidigare år har det varit öronmärkta medel för MHFA, men 2026 är förslaget att bredda möjligheterna och öppna upp även för andra typer av suicidpreentiva utbildningar. </t>
  </si>
  <si>
    <t>Utbildningar som finansieras med dessa medel bedöms ligga i linje med samtliga kriterier förutom möjligen samverkan. Dock bedöms utnyckling bidra till psykisk hälsa på länsnivå.</t>
  </si>
  <si>
    <t>Pott för suicidpreventiva utbildningar - Region Uppsala</t>
  </si>
  <si>
    <t xml:space="preserve">En pott avsedd för suicidpreventiva utbildningar, i synner het "Att samtala om suicidtankar". Tidigare år har det varit öronmärkta medel för specifika utbildningar, men 2026 är förslaget att bredda möjligheterna och öppna upp även för andra typer av suicidpreentiva utbildningar. </t>
  </si>
  <si>
    <t xml:space="preserve">En pott avsedd för länets huvudmän att kunna "söka" medel ur för brukarmedverkan. Syftet är både att främja brukarmedverkan och att öka möjligheterna för att kunna ersätta för brukarmedverkan. </t>
  </si>
  <si>
    <t>Insatser i syfte att stärka brukarmedverkan bedöms ligga i linje med samtliga kriterier.</t>
  </si>
  <si>
    <t>Kriterier för hur medlen får användas enligt överenskommelsen</t>
  </si>
  <si>
    <t>Strategiska insatser inom område psykisk hälsa och suicidprevention, överenskommelse mellan staten och SKR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</si>
</sst>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kr&quot;;[Red]\-#,##0\ &quot;kr&quot;"/>
    <numFmt numFmtId="44" formatCode="_-* #,##0.00\ &quot;kr&quot;_-;\-* #,##0.00\ &quot;kr&quot;_-;_-* &quot;-&quot;??\ &quot;kr&quot;_-;_-@_-"/>
    <numFmt numFmtId="164" formatCode="#,##0\ &quot;kr&quot;"/>
    <numFmt numFmtId="165" formatCode="_-* #,##0\ &quot;kr&quot;_-;\-* #,##0\ &quot;kr&quot;_-;_-* &quot;-&quot;??\ &quot;kr&quot;_-;_-@_-"/>
  </numFmts>
  <fonts count="20"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rgb="FF000000"/>
      <name val="Calibri"/>
      <family val="2"/>
    </font>
    <font>
      <sz val="11"/>
      <color theme="1"/>
      <name val="Calibri"/>
      <family val="2"/>
    </font>
    <font>
      <b/>
      <u/>
      <sz val="11"/>
      <color theme="1"/>
      <name val="Aptos Narrow"/>
      <family val="2"/>
      <scheme val="minor"/>
    </font>
    <font>
      <sz val="16"/>
      <color theme="1"/>
      <name val="Aptos Narrow"/>
      <family val="2"/>
      <scheme val="minor"/>
    </font>
    <font>
      <b/>
      <u/>
      <sz val="14"/>
      <color theme="1"/>
      <name val="Aptos Narrow"/>
      <family val="2"/>
      <scheme val="minor"/>
    </font>
    <font>
      <b/>
      <sz val="14"/>
      <color theme="1"/>
      <name val="Aptos Narrow"/>
      <family val="2"/>
      <scheme val="minor"/>
    </font>
    <font>
      <sz val="11"/>
      <name val="Aptos Narrow"/>
      <family val="2"/>
      <scheme val="minor"/>
    </font>
    <font>
      <sz val="12"/>
      <color theme="1"/>
      <name val="Symbol"/>
      <family val="1"/>
      <charset val="2"/>
    </font>
    <font>
      <sz val="12"/>
      <color theme="1"/>
      <name val="Aptos"/>
      <family val="2"/>
    </font>
    <font>
      <b/>
      <i/>
      <sz val="11"/>
      <color theme="1"/>
      <name val="Aptos Narrow"/>
      <family val="2"/>
      <scheme val="minor"/>
    </font>
    <font>
      <sz val="11"/>
      <color rgb="FF3B3B3B"/>
      <name val="Aptos Narrow"/>
      <family val="2"/>
      <scheme val="minor"/>
    </font>
    <font>
      <sz val="11"/>
      <color rgb="FF000000"/>
      <name val="Aptos Narrow"/>
      <family val="2"/>
      <scheme val="minor"/>
    </font>
    <font>
      <i/>
      <sz val="11"/>
      <color rgb="FF000000"/>
      <name val="Calibri"/>
      <family val="2"/>
    </font>
    <font>
      <sz val="12"/>
      <color rgb="FF242424"/>
      <name val="Times New Roman"/>
      <charset val="1"/>
    </font>
    <font>
      <b/>
      <sz val="12"/>
      <color theme="1"/>
      <name val="Aptos Narrow"/>
      <family val="2"/>
      <scheme val="minor"/>
    </font>
    <font>
      <sz val="18"/>
      <color theme="1"/>
      <name val="Aptos Narrow"/>
      <family val="2"/>
      <scheme val="minor"/>
    </font>
    <font>
      <u/>
      <sz val="11"/>
      <color theme="10"/>
      <name val="Aptos Narrow"/>
      <family val="2"/>
      <scheme val="minor"/>
    </font>
  </fonts>
  <fills count="10">
    <fill>
      <patternFill patternType="none"/>
    </fill>
    <fill>
      <patternFill patternType="gray125"/>
    </fill>
    <fill>
      <patternFill patternType="solid">
        <fgColor rgb="FFD0CECE"/>
        <bgColor indexed="64"/>
      </patternFill>
    </fill>
    <fill>
      <patternFill patternType="solid">
        <fgColor theme="9" tint="0.39997558519241921"/>
        <bgColor indexed="64"/>
      </patternFill>
    </fill>
    <fill>
      <patternFill patternType="solid">
        <fgColor rgb="FFFF0000"/>
        <bgColor indexed="64"/>
      </patternFill>
    </fill>
    <fill>
      <patternFill patternType="solid">
        <fgColor rgb="FF7F7F7F"/>
        <bgColor indexed="64"/>
      </patternFill>
    </fill>
    <fill>
      <patternFill patternType="solid">
        <fgColor theme="0"/>
        <bgColor indexed="64"/>
      </patternFill>
    </fill>
    <fill>
      <patternFill patternType="solid">
        <fgColor theme="9" tint="0.59999389629810485"/>
        <bgColor indexed="64"/>
      </patternFill>
    </fill>
    <fill>
      <patternFill patternType="solid">
        <fgColor rgb="FFFFFF00"/>
        <bgColor indexed="64"/>
      </patternFill>
    </fill>
    <fill>
      <patternFill patternType="solid">
        <fgColor theme="4" tint="0.79998168889431442"/>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19" fillId="0" borderId="0" applyNumberFormat="0" applyFill="0" applyBorder="0" applyAlignment="0" applyProtection="0"/>
  </cellStyleXfs>
  <cellXfs count="112">
    <xf numFmtId="0" fontId="0" fillId="0" borderId="0" xfId="0"/>
    <xf numFmtId="0" fontId="3" fillId="2" borderId="1" xfId="0" applyFont="1" applyFill="1" applyBorder="1" applyAlignment="1">
      <alignment vertical="center" wrapText="1"/>
    </xf>
    <xf numFmtId="0" fontId="3" fillId="2" borderId="2" xfId="0" applyFont="1" applyFill="1" applyBorder="1" applyAlignment="1">
      <alignment vertical="center" wrapText="1"/>
    </xf>
    <xf numFmtId="164" fontId="3" fillId="2" borderId="2" xfId="0" applyNumberFormat="1" applyFont="1" applyFill="1" applyBorder="1" applyAlignment="1">
      <alignment vertical="center" wrapText="1"/>
    </xf>
    <xf numFmtId="0" fontId="4" fillId="0" borderId="3" xfId="0" applyFont="1" applyBorder="1" applyAlignment="1">
      <alignment vertical="center" wrapText="1"/>
    </xf>
    <xf numFmtId="164" fontId="4" fillId="0" borderId="4" xfId="0" applyNumberFormat="1" applyFont="1" applyBorder="1" applyAlignment="1">
      <alignment vertical="center" wrapText="1"/>
    </xf>
    <xf numFmtId="164" fontId="3" fillId="3" borderId="4" xfId="0" applyNumberFormat="1" applyFont="1" applyFill="1" applyBorder="1" applyAlignment="1">
      <alignment vertical="center" wrapText="1"/>
    </xf>
    <xf numFmtId="164" fontId="4" fillId="4" borderId="4" xfId="0" applyNumberFormat="1" applyFont="1" applyFill="1" applyBorder="1" applyAlignment="1">
      <alignment vertical="center" wrapText="1"/>
    </xf>
    <xf numFmtId="164" fontId="4" fillId="3" borderId="4" xfId="0" applyNumberFormat="1" applyFont="1" applyFill="1" applyBorder="1" applyAlignment="1">
      <alignment vertical="center" wrapText="1"/>
    </xf>
    <xf numFmtId="0" fontId="4" fillId="0" borderId="0" xfId="0" applyFont="1" applyAlignment="1">
      <alignment vertical="center" wrapText="1"/>
    </xf>
    <xf numFmtId="0" fontId="3" fillId="5" borderId="3" xfId="0" applyFont="1" applyFill="1" applyBorder="1" applyAlignment="1">
      <alignment vertical="center" wrapText="1"/>
    </xf>
    <xf numFmtId="164" fontId="4" fillId="5" borderId="4" xfId="0" applyNumberFormat="1" applyFont="1" applyFill="1" applyBorder="1" applyAlignment="1">
      <alignment vertical="center" wrapText="1"/>
    </xf>
    <xf numFmtId="164" fontId="4" fillId="6" borderId="4" xfId="0" applyNumberFormat="1" applyFont="1" applyFill="1" applyBorder="1" applyAlignment="1">
      <alignment vertical="center" wrapText="1"/>
    </xf>
    <xf numFmtId="164" fontId="0" fillId="0" borderId="0" xfId="0" applyNumberFormat="1"/>
    <xf numFmtId="0" fontId="2" fillId="0" borderId="0" xfId="0" applyFont="1"/>
    <xf numFmtId="0" fontId="6" fillId="0" borderId="0" xfId="0" applyFont="1"/>
    <xf numFmtId="165" fontId="0" fillId="7" borderId="5" xfId="1" applyNumberFormat="1" applyFont="1" applyFill="1" applyBorder="1"/>
    <xf numFmtId="0" fontId="2" fillId="3" borderId="5" xfId="0" applyFont="1" applyFill="1" applyBorder="1"/>
    <xf numFmtId="0" fontId="2" fillId="3" borderId="5" xfId="0" applyFont="1" applyFill="1" applyBorder="1" applyAlignment="1">
      <alignment horizontal="right"/>
    </xf>
    <xf numFmtId="0" fontId="2" fillId="3" borderId="6" xfId="0" applyFont="1" applyFill="1" applyBorder="1" applyAlignment="1">
      <alignment horizontal="right"/>
    </xf>
    <xf numFmtId="1" fontId="2" fillId="3" borderId="5" xfId="0" applyNumberFormat="1" applyFont="1" applyFill="1" applyBorder="1"/>
    <xf numFmtId="2" fontId="0" fillId="3" borderId="5" xfId="0" applyNumberFormat="1" applyFill="1" applyBorder="1"/>
    <xf numFmtId="2" fontId="0" fillId="3" borderId="6" xfId="0" applyNumberFormat="1" applyFill="1" applyBorder="1"/>
    <xf numFmtId="0" fontId="0" fillId="7" borderId="5" xfId="0" applyFill="1" applyBorder="1"/>
    <xf numFmtId="1" fontId="0" fillId="7" borderId="5" xfId="0" applyNumberFormat="1" applyFill="1" applyBorder="1"/>
    <xf numFmtId="9" fontId="0" fillId="7" borderId="5" xfId="2" applyFont="1" applyFill="1" applyBorder="1"/>
    <xf numFmtId="165" fontId="0" fillId="7" borderId="6" xfId="1" applyNumberFormat="1" applyFont="1" applyFill="1" applyBorder="1"/>
    <xf numFmtId="0" fontId="2" fillId="7" borderId="5" xfId="0" applyFont="1" applyFill="1" applyBorder="1"/>
    <xf numFmtId="1" fontId="2" fillId="7" borderId="5" xfId="0" applyNumberFormat="1" applyFont="1" applyFill="1" applyBorder="1"/>
    <xf numFmtId="9" fontId="2" fillId="7" borderId="5" xfId="2" applyFont="1" applyFill="1" applyBorder="1"/>
    <xf numFmtId="165" fontId="2" fillId="7" borderId="6" xfId="1" applyNumberFormat="1" applyFont="1" applyFill="1" applyBorder="1"/>
    <xf numFmtId="0" fontId="7" fillId="0" borderId="0" xfId="0" applyFont="1"/>
    <xf numFmtId="0" fontId="8" fillId="0" borderId="0" xfId="0" applyFont="1"/>
    <xf numFmtId="0" fontId="0" fillId="7" borderId="0" xfId="0" applyFill="1"/>
    <xf numFmtId="164" fontId="0" fillId="7" borderId="0" xfId="0" applyNumberFormat="1" applyFill="1"/>
    <xf numFmtId="0" fontId="2" fillId="3" borderId="0" xfId="0" applyFont="1" applyFill="1"/>
    <xf numFmtId="164" fontId="2" fillId="3" borderId="0" xfId="0" applyNumberFormat="1" applyFont="1" applyFill="1"/>
    <xf numFmtId="164" fontId="0" fillId="3" borderId="0" xfId="0" applyNumberFormat="1" applyFill="1"/>
    <xf numFmtId="0" fontId="5" fillId="3" borderId="0" xfId="0" applyFont="1" applyFill="1"/>
    <xf numFmtId="164" fontId="3" fillId="0" borderId="4" xfId="0" applyNumberFormat="1" applyFont="1" applyBorder="1" applyAlignment="1">
      <alignment vertical="center" wrapText="1"/>
    </xf>
    <xf numFmtId="0" fontId="4" fillId="0" borderId="1" xfId="0" applyFont="1" applyBorder="1" applyAlignment="1">
      <alignment vertical="center" wrapText="1"/>
    </xf>
    <xf numFmtId="164" fontId="4" fillId="0" borderId="2" xfId="0" applyNumberFormat="1" applyFont="1" applyBorder="1" applyAlignment="1">
      <alignment vertical="center" wrapText="1"/>
    </xf>
    <xf numFmtId="164" fontId="4" fillId="3" borderId="2" xfId="0" applyNumberFormat="1" applyFont="1" applyFill="1" applyBorder="1" applyAlignment="1">
      <alignment vertical="center" wrapText="1"/>
    </xf>
    <xf numFmtId="0" fontId="3" fillId="6" borderId="3" xfId="0" applyFont="1" applyFill="1" applyBorder="1" applyAlignment="1">
      <alignment vertical="center" wrapText="1"/>
    </xf>
    <xf numFmtId="6" fontId="4" fillId="3" borderId="4" xfId="0" applyNumberFormat="1" applyFont="1" applyFill="1" applyBorder="1" applyAlignment="1">
      <alignment vertical="center" wrapText="1"/>
    </xf>
    <xf numFmtId="164" fontId="4" fillId="0" borderId="0" xfId="0" applyNumberFormat="1" applyFont="1" applyAlignment="1">
      <alignment vertical="center" wrapText="1"/>
    </xf>
    <xf numFmtId="0" fontId="4" fillId="0" borderId="7" xfId="0" applyFont="1" applyBorder="1" applyAlignment="1">
      <alignment vertical="center" wrapText="1"/>
    </xf>
    <xf numFmtId="164" fontId="4" fillId="0" borderId="8" xfId="0" applyNumberFormat="1" applyFont="1" applyBorder="1" applyAlignment="1">
      <alignment vertical="center" wrapText="1"/>
    </xf>
    <xf numFmtId="164" fontId="4" fillId="0" borderId="10" xfId="0" applyNumberFormat="1" applyFont="1" applyBorder="1" applyAlignment="1">
      <alignment vertical="center" wrapText="1"/>
    </xf>
    <xf numFmtId="0" fontId="4" fillId="0" borderId="9" xfId="0" applyFont="1" applyBorder="1" applyAlignment="1">
      <alignment vertical="center" wrapText="1"/>
    </xf>
    <xf numFmtId="0" fontId="4" fillId="0" borderId="11" xfId="0" applyFont="1" applyBorder="1" applyAlignment="1">
      <alignment vertical="center" wrapText="1"/>
    </xf>
    <xf numFmtId="164" fontId="0" fillId="7" borderId="1" xfId="0" applyNumberFormat="1" applyFill="1" applyBorder="1"/>
    <xf numFmtId="0" fontId="9" fillId="0" borderId="0" xfId="0" applyFont="1"/>
    <xf numFmtId="0" fontId="0" fillId="0" borderId="5" xfId="0" applyBorder="1"/>
    <xf numFmtId="6" fontId="0" fillId="0" borderId="5" xfId="0" applyNumberFormat="1" applyBorder="1"/>
    <xf numFmtId="0" fontId="10" fillId="0" borderId="5" xfId="0" applyFont="1" applyBorder="1" applyAlignment="1">
      <alignment horizontal="left" vertical="center" indent="5"/>
    </xf>
    <xf numFmtId="0" fontId="0" fillId="0" borderId="5" xfId="0" applyBorder="1" applyAlignment="1">
      <alignment wrapText="1"/>
    </xf>
    <xf numFmtId="6" fontId="0" fillId="7" borderId="5" xfId="0" applyNumberFormat="1" applyFill="1" applyBorder="1"/>
    <xf numFmtId="0" fontId="0" fillId="0" borderId="5" xfId="0" applyBorder="1" applyAlignment="1">
      <alignment horizontal="left" vertical="top" wrapText="1"/>
    </xf>
    <xf numFmtId="0" fontId="0" fillId="0" borderId="5" xfId="0" applyBorder="1" applyAlignment="1">
      <alignment vertical="top"/>
    </xf>
    <xf numFmtId="0" fontId="0" fillId="8" borderId="5" xfId="0" applyFill="1" applyBorder="1"/>
    <xf numFmtId="3" fontId="0" fillId="0" borderId="5" xfId="0" applyNumberFormat="1" applyBorder="1"/>
    <xf numFmtId="0" fontId="0" fillId="0" borderId="5" xfId="0" applyBorder="1" applyAlignment="1">
      <alignment vertical="top" wrapText="1"/>
    </xf>
    <xf numFmtId="0" fontId="0" fillId="9" borderId="5" xfId="0" applyFill="1" applyBorder="1" applyAlignment="1">
      <alignment wrapText="1"/>
    </xf>
    <xf numFmtId="0" fontId="0" fillId="4" borderId="5" xfId="0" applyFill="1" applyBorder="1"/>
    <xf numFmtId="0" fontId="0" fillId="0" borderId="0" xfId="0" applyAlignment="1">
      <alignment vertical="center" wrapText="1"/>
    </xf>
    <xf numFmtId="0" fontId="0" fillId="0" borderId="12" xfId="0" applyBorder="1" applyAlignment="1">
      <alignment vertical="top" wrapText="1"/>
    </xf>
    <xf numFmtId="0" fontId="0" fillId="0" borderId="12" xfId="0" applyBorder="1"/>
    <xf numFmtId="6" fontId="0" fillId="7" borderId="12" xfId="0" applyNumberFormat="1" applyFill="1" applyBorder="1"/>
    <xf numFmtId="0" fontId="0" fillId="7" borderId="12" xfId="0" applyFill="1" applyBorder="1"/>
    <xf numFmtId="0" fontId="0" fillId="0" borderId="12" xfId="0" applyBorder="1" applyAlignment="1">
      <alignment wrapText="1"/>
    </xf>
    <xf numFmtId="0" fontId="11" fillId="0" borderId="5" xfId="0" applyFont="1" applyBorder="1" applyAlignment="1">
      <alignment vertical="top" wrapText="1"/>
    </xf>
    <xf numFmtId="0" fontId="0" fillId="0" borderId="12" xfId="0" applyBorder="1" applyAlignment="1">
      <alignment vertical="top"/>
    </xf>
    <xf numFmtId="3" fontId="0" fillId="4" borderId="12" xfId="0" applyNumberFormat="1" applyFill="1" applyBorder="1"/>
    <xf numFmtId="0" fontId="0" fillId="8" borderId="12" xfId="0" applyFill="1" applyBorder="1"/>
    <xf numFmtId="0" fontId="0" fillId="4" borderId="12" xfId="0" applyFill="1" applyBorder="1"/>
    <xf numFmtId="6" fontId="0" fillId="0" borderId="12" xfId="0" applyNumberFormat="1" applyBorder="1" applyAlignment="1">
      <alignment vertical="top"/>
    </xf>
    <xf numFmtId="3" fontId="0" fillId="7" borderId="12" xfId="0" applyNumberFormat="1" applyFill="1" applyBorder="1"/>
    <xf numFmtId="0" fontId="13" fillId="0" borderId="0" xfId="0" applyFont="1" applyAlignment="1">
      <alignment vertical="top" wrapText="1"/>
    </xf>
    <xf numFmtId="6" fontId="0" fillId="0" borderId="12" xfId="0" applyNumberFormat="1" applyBorder="1"/>
    <xf numFmtId="6" fontId="0" fillId="4" borderId="12" xfId="0" applyNumberFormat="1" applyFill="1" applyBorder="1"/>
    <xf numFmtId="6" fontId="0" fillId="4" borderId="5" xfId="0" applyNumberFormat="1" applyFill="1" applyBorder="1"/>
    <xf numFmtId="0" fontId="0" fillId="9" borderId="5" xfId="0" applyFill="1" applyBorder="1" applyAlignment="1">
      <alignment vertical="top" wrapText="1"/>
    </xf>
    <xf numFmtId="6" fontId="0" fillId="7" borderId="5" xfId="0" applyNumberFormat="1" applyFill="1" applyBorder="1" applyAlignment="1">
      <alignment wrapText="1"/>
    </xf>
    <xf numFmtId="3" fontId="0" fillId="4" borderId="5" xfId="0" applyNumberFormat="1" applyFill="1" applyBorder="1"/>
    <xf numFmtId="3" fontId="0" fillId="0" borderId="5" xfId="0" applyNumberFormat="1" applyBorder="1" applyAlignment="1">
      <alignment vertical="top"/>
    </xf>
    <xf numFmtId="0" fontId="3" fillId="0" borderId="0" xfId="0" applyFont="1" applyAlignment="1">
      <alignment vertical="top" wrapText="1"/>
    </xf>
    <xf numFmtId="0" fontId="9" fillId="4" borderId="5" xfId="0" applyFont="1" applyFill="1" applyBorder="1"/>
    <xf numFmtId="6" fontId="0" fillId="0" borderId="5" xfId="0" applyNumberFormat="1" applyBorder="1" applyAlignment="1">
      <alignment vertical="top"/>
    </xf>
    <xf numFmtId="6" fontId="0" fillId="0" borderId="5" xfId="0" applyNumberFormat="1" applyBorder="1" applyAlignment="1">
      <alignment vertical="top" wrapText="1"/>
    </xf>
    <xf numFmtId="0" fontId="0" fillId="0" borderId="5" xfId="0" quotePrefix="1" applyBorder="1" applyAlignment="1">
      <alignment vertical="top"/>
    </xf>
    <xf numFmtId="0" fontId="14" fillId="0" borderId="0" xfId="0" applyFont="1" applyAlignment="1">
      <alignment vertical="top" wrapText="1"/>
    </xf>
    <xf numFmtId="6" fontId="9" fillId="4" borderId="5" xfId="0" applyNumberFormat="1" applyFont="1" applyFill="1" applyBorder="1"/>
    <xf numFmtId="0" fontId="0" fillId="0" borderId="0" xfId="0" applyAlignment="1">
      <alignment vertical="top" wrapText="1"/>
    </xf>
    <xf numFmtId="0" fontId="3" fillId="0" borderId="0" xfId="0" applyFont="1" applyAlignment="1">
      <alignment vertical="center" wrapText="1"/>
    </xf>
    <xf numFmtId="0" fontId="0" fillId="0" borderId="5" xfId="0" quotePrefix="1" applyBorder="1"/>
    <xf numFmtId="0" fontId="16" fillId="7" borderId="0" xfId="0" applyFont="1" applyFill="1" applyAlignment="1">
      <alignment wrapText="1"/>
    </xf>
    <xf numFmtId="0" fontId="16" fillId="8" borderId="0" xfId="0" applyFont="1" applyFill="1" applyAlignment="1">
      <alignment wrapText="1"/>
    </xf>
    <xf numFmtId="0" fontId="0" fillId="0" borderId="0" xfId="0" applyAlignment="1">
      <alignment wrapText="1"/>
    </xf>
    <xf numFmtId="0" fontId="0" fillId="7" borderId="13" xfId="0" applyFill="1" applyBorder="1"/>
    <xf numFmtId="0" fontId="0" fillId="0" borderId="13" xfId="0" applyBorder="1" applyAlignment="1">
      <alignment wrapText="1"/>
    </xf>
    <xf numFmtId="0" fontId="0" fillId="0" borderId="13" xfId="0" applyBorder="1"/>
    <xf numFmtId="0" fontId="0" fillId="0" borderId="13" xfId="0" applyBorder="1" applyAlignment="1">
      <alignment vertical="top" wrapText="1"/>
    </xf>
    <xf numFmtId="0" fontId="0" fillId="0" borderId="13" xfId="0" applyBorder="1" applyAlignment="1">
      <alignment vertical="top"/>
    </xf>
    <xf numFmtId="0" fontId="17" fillId="0" borderId="13" xfId="0" applyFont="1" applyBorder="1"/>
    <xf numFmtId="0" fontId="17" fillId="0" borderId="5" xfId="0" applyFont="1" applyBorder="1" applyAlignment="1">
      <alignment vertical="top" wrapText="1"/>
    </xf>
    <xf numFmtId="0" fontId="17" fillId="0" borderId="5" xfId="0" applyFont="1" applyBorder="1" applyAlignment="1">
      <alignment vertical="top"/>
    </xf>
    <xf numFmtId="0" fontId="17" fillId="0" borderId="5" xfId="0" applyFont="1" applyBorder="1" applyAlignment="1">
      <alignment wrapText="1"/>
    </xf>
    <xf numFmtId="0" fontId="17" fillId="0" borderId="5" xfId="0" applyFont="1" applyBorder="1"/>
    <xf numFmtId="0" fontId="8" fillId="0" borderId="13" xfId="0" applyFont="1" applyBorder="1"/>
    <xf numFmtId="0" fontId="18" fillId="0" borderId="0" xfId="0" applyFont="1"/>
    <xf numFmtId="0" fontId="19" fillId="0" borderId="0" xfId="3"/>
  </cellXfs>
  <cellStyles count="4">
    <cellStyle name="Hyperlänk" xfId="3" builtinId="8"/>
    <cellStyle name="Normal" xfId="0" builtinId="0"/>
    <cellStyle name="Procent" xfId="2" builtinId="5"/>
    <cellStyle name="Valuta" xfId="1" builtinId="4"/>
  </cellStyles>
  <dxfs count="20">
    <dxf>
      <numFmt numFmtId="0" formatCode="General"/>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rgb="FFFFFF00"/>
        </patternFill>
      </fill>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outline="0">
        <left style="thin">
          <color indexed="64"/>
        </left>
        <right style="thin">
          <color indexed="64"/>
        </right>
        <top style="thin">
          <color indexed="64"/>
        </top>
        <bottom style="thin">
          <color indexed="64"/>
        </bottom>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bottom style="thin">
          <color indexed="64"/>
        </bottom>
      </border>
    </dxf>
    <dxf>
      <font>
        <b/>
        <strike val="0"/>
        <outline val="0"/>
        <shadow val="0"/>
        <u val="none"/>
        <vertAlign val="baseline"/>
        <sz val="14"/>
        <color theme="1"/>
        <name val="Aptos Narrow"/>
        <family val="2"/>
        <scheme val="minor"/>
      </font>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368301</xdr:colOff>
      <xdr:row>4</xdr:row>
      <xdr:rowOff>0</xdr:rowOff>
    </xdr:from>
    <xdr:to>
      <xdr:col>7</xdr:col>
      <xdr:colOff>530887</xdr:colOff>
      <xdr:row>23</xdr:row>
      <xdr:rowOff>139903</xdr:rowOff>
    </xdr:to>
    <xdr:pic>
      <xdr:nvPicPr>
        <xdr:cNvPr id="2" name="Bildobjekt 1">
          <a:extLst>
            <a:ext uri="{FF2B5EF4-FFF2-40B4-BE49-F238E27FC236}">
              <a16:creationId xmlns:a16="http://schemas.microsoft.com/office/drawing/2014/main" id="{9988FB72-564F-B816-5E5D-FA602C985D60}"/>
            </a:ext>
          </a:extLst>
        </xdr:cNvPr>
        <xdr:cNvPicPr>
          <a:picLocks noChangeAspect="1"/>
        </xdr:cNvPicPr>
      </xdr:nvPicPr>
      <xdr:blipFill>
        <a:blip xmlns:r="http://schemas.openxmlformats.org/officeDocument/2006/relationships" r:embed="rId1"/>
        <a:stretch>
          <a:fillRect/>
        </a:stretch>
      </xdr:blipFill>
      <xdr:spPr>
        <a:xfrm>
          <a:off x="368301" y="850900"/>
          <a:ext cx="4429786" cy="3638753"/>
        </a:xfrm>
        <a:prstGeom prst="rect">
          <a:avLst/>
        </a:prstGeom>
      </xdr:spPr>
    </xdr:pic>
    <xdr:clientData/>
  </xdr:twoCellAnchor>
  <xdr:twoCellAnchor editAs="oneCell">
    <xdr:from>
      <xdr:col>8</xdr:col>
      <xdr:colOff>438150</xdr:colOff>
      <xdr:row>3</xdr:row>
      <xdr:rowOff>152400</xdr:rowOff>
    </xdr:from>
    <xdr:to>
      <xdr:col>15</xdr:col>
      <xdr:colOff>133554</xdr:colOff>
      <xdr:row>36</xdr:row>
      <xdr:rowOff>25706</xdr:rowOff>
    </xdr:to>
    <xdr:pic>
      <xdr:nvPicPr>
        <xdr:cNvPr id="3" name="Bildobjekt 2">
          <a:extLst>
            <a:ext uri="{FF2B5EF4-FFF2-40B4-BE49-F238E27FC236}">
              <a16:creationId xmlns:a16="http://schemas.microsoft.com/office/drawing/2014/main" id="{B747B3FF-3233-C107-2F17-CFB9E1AAEBEA}"/>
            </a:ext>
          </a:extLst>
        </xdr:cNvPr>
        <xdr:cNvPicPr>
          <a:picLocks noChangeAspect="1"/>
        </xdr:cNvPicPr>
      </xdr:nvPicPr>
      <xdr:blipFill>
        <a:blip xmlns:r="http://schemas.openxmlformats.org/officeDocument/2006/relationships" r:embed="rId2"/>
        <a:stretch>
          <a:fillRect/>
        </a:stretch>
      </xdr:blipFill>
      <xdr:spPr>
        <a:xfrm>
          <a:off x="5314950" y="819150"/>
          <a:ext cx="3962604" cy="5950256"/>
        </a:xfrm>
        <a:prstGeom prst="rect">
          <a:avLst/>
        </a:prstGeom>
      </xdr:spPr>
    </xdr:pic>
    <xdr:clientData/>
  </xdr:twoCellAnchor>
  <xdr:twoCellAnchor editAs="oneCell">
    <xdr:from>
      <xdr:col>15</xdr:col>
      <xdr:colOff>469900</xdr:colOff>
      <xdr:row>3</xdr:row>
      <xdr:rowOff>88900</xdr:rowOff>
    </xdr:from>
    <xdr:to>
      <xdr:col>22</xdr:col>
      <xdr:colOff>146253</xdr:colOff>
      <xdr:row>30</xdr:row>
      <xdr:rowOff>152659</xdr:rowOff>
    </xdr:to>
    <xdr:pic>
      <xdr:nvPicPr>
        <xdr:cNvPr id="4" name="Bildobjekt 3">
          <a:extLst>
            <a:ext uri="{FF2B5EF4-FFF2-40B4-BE49-F238E27FC236}">
              <a16:creationId xmlns:a16="http://schemas.microsoft.com/office/drawing/2014/main" id="{F7C956D6-10EC-9FFF-1F7E-7AB01425FF6B}"/>
            </a:ext>
          </a:extLst>
        </xdr:cNvPr>
        <xdr:cNvPicPr>
          <a:picLocks noChangeAspect="1"/>
        </xdr:cNvPicPr>
      </xdr:nvPicPr>
      <xdr:blipFill>
        <a:blip xmlns:r="http://schemas.openxmlformats.org/officeDocument/2006/relationships" r:embed="rId3"/>
        <a:stretch>
          <a:fillRect/>
        </a:stretch>
      </xdr:blipFill>
      <xdr:spPr>
        <a:xfrm>
          <a:off x="9613900" y="755650"/>
          <a:ext cx="3943553" cy="5035809"/>
        </a:xfrm>
        <a:prstGeom prst="rect">
          <a:avLst/>
        </a:prstGeom>
      </xdr:spPr>
    </xdr:pic>
    <xdr:clientData/>
  </xdr:twoCellAnchor>
  <xdr:twoCellAnchor editAs="oneCell">
    <xdr:from>
      <xdr:col>15</xdr:col>
      <xdr:colOff>463550</xdr:colOff>
      <xdr:row>30</xdr:row>
      <xdr:rowOff>152400</xdr:rowOff>
    </xdr:from>
    <xdr:to>
      <xdr:col>22</xdr:col>
      <xdr:colOff>139903</xdr:colOff>
      <xdr:row>58</xdr:row>
      <xdr:rowOff>108213</xdr:rowOff>
    </xdr:to>
    <xdr:pic>
      <xdr:nvPicPr>
        <xdr:cNvPr id="5" name="Bildobjekt 4">
          <a:extLst>
            <a:ext uri="{FF2B5EF4-FFF2-40B4-BE49-F238E27FC236}">
              <a16:creationId xmlns:a16="http://schemas.microsoft.com/office/drawing/2014/main" id="{9C40D2E3-1FA8-87B5-1282-525558F2DD89}"/>
            </a:ext>
          </a:extLst>
        </xdr:cNvPr>
        <xdr:cNvPicPr>
          <a:picLocks noChangeAspect="1"/>
        </xdr:cNvPicPr>
      </xdr:nvPicPr>
      <xdr:blipFill>
        <a:blip xmlns:r="http://schemas.openxmlformats.org/officeDocument/2006/relationships" r:embed="rId4"/>
        <a:stretch>
          <a:fillRect/>
        </a:stretch>
      </xdr:blipFill>
      <xdr:spPr>
        <a:xfrm>
          <a:off x="9607550" y="5791200"/>
          <a:ext cx="3943553" cy="5112013"/>
        </a:xfrm>
        <a:prstGeom prst="rect">
          <a:avLst/>
        </a:prstGeom>
      </xdr:spPr>
    </xdr:pic>
    <xdr:clientData/>
  </xdr:twoCellAnchor>
  <xdr:twoCellAnchor editAs="oneCell">
    <xdr:from>
      <xdr:col>22</xdr:col>
      <xdr:colOff>603250</xdr:colOff>
      <xdr:row>3</xdr:row>
      <xdr:rowOff>139700</xdr:rowOff>
    </xdr:from>
    <xdr:to>
      <xdr:col>29</xdr:col>
      <xdr:colOff>247851</xdr:colOff>
      <xdr:row>29</xdr:row>
      <xdr:rowOff>6589</xdr:rowOff>
    </xdr:to>
    <xdr:pic>
      <xdr:nvPicPr>
        <xdr:cNvPr id="6" name="Bildobjekt 5">
          <a:extLst>
            <a:ext uri="{FF2B5EF4-FFF2-40B4-BE49-F238E27FC236}">
              <a16:creationId xmlns:a16="http://schemas.microsoft.com/office/drawing/2014/main" id="{D9C0755E-031D-F813-E0A3-C71E585E8B9C}"/>
            </a:ext>
          </a:extLst>
        </xdr:cNvPr>
        <xdr:cNvPicPr>
          <a:picLocks noChangeAspect="1"/>
        </xdr:cNvPicPr>
      </xdr:nvPicPr>
      <xdr:blipFill>
        <a:blip xmlns:r="http://schemas.openxmlformats.org/officeDocument/2006/relationships" r:embed="rId5"/>
        <a:stretch>
          <a:fillRect/>
        </a:stretch>
      </xdr:blipFill>
      <xdr:spPr>
        <a:xfrm>
          <a:off x="14014450" y="806450"/>
          <a:ext cx="3911801" cy="465478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146AD99-25C2-49E2-BF33-CE313A1D9664}" name="Table1" displayName="Table1" ref="A1:S39" totalsRowShown="0" headerRowDxfId="19" headerRowBorderDxfId="18">
  <autoFilter ref="A1:S39" xr:uid="{00000000-0009-0000-0100-000001000000}"/>
  <tableColumns count="19">
    <tableColumn id="1" xr3:uid="{00000000-0010-0000-0000-000001000000}" name="ID" dataDxfId="17"/>
    <tableColumn id="9" xr3:uid="{00000000-0010-0000-0000-000009000000}" name="Huvudman" dataDxfId="16"/>
    <tableColumn id="10" xr3:uid="{00000000-0010-0000-0000-00000A000000}" name="Namn på insatsen" dataDxfId="15"/>
    <tableColumn id="11" xr3:uid="{00000000-0010-0000-0000-00000B000000}" name="Kort beskrivning av insatsen" dataDxfId="14"/>
    <tableColumn id="12" xr3:uid="{00000000-0010-0000-0000-00000C000000}" name="Önskad summa" dataDxfId="13"/>
    <tableColumn id="13" xr3:uid="{00000000-0010-0000-0000-00000D000000}" name="Är insatsen pågående eller planerad?" dataDxfId="12"/>
    <tableColumn id="14" xr3:uid="{00000000-0010-0000-0000-00000E000000}" name="Huvudmän/verksamheter som deltar i insatsen " dataDxfId="11"/>
    <tableColumn id="15" xr3:uid="{00000000-0010-0000-0000-00000F000000}" name="Målgrupp" dataDxfId="10"/>
    <tableColumn id="16" xr3:uid="{00000000-0010-0000-0000-000010000000}" name="Bygger insatsen på beprövad insats/metod?" dataDxfId="9"/>
    <tableColumn id="17" xr3:uid="{00000000-0010-0000-0000-000011000000}" name="Uppföljning av insats och resultat" dataDxfId="8"/>
    <tableColumn id="18" xr3:uid="{00000000-0010-0000-0000-000012000000}" name="Kommer insatsen även att finansieras från andra håll?" dataDxfId="7"/>
    <tableColumn id="19" xr3:uid="{00000000-0010-0000-0000-000013000000}" name="Långsiktig plan för insatsen (t.ex. breddinförande, långsiktig finansiering)" dataDxfId="6"/>
    <tableColumn id="20" xr3:uid="{00000000-0010-0000-0000-000014000000}" name="Eventuellt speciferad budget" dataDxfId="5"/>
    <tableColumn id="2" xr3:uid="{55654D84-5435-4874-A873-46D9B767F36D}" name="Kriterie 1 - Psykisk hälsa" dataDxfId="4"/>
    <tableColumn id="3" xr3:uid="{1B863262-C991-46DC-B1BD-D2650527DBA9}" name="Kriterie 2 - I linje med överenskommelsen" dataDxfId="3"/>
    <tableColumn id="4" xr3:uid="{A615B36F-2227-43B0-A459-9428AA331982}" name="Kriterie 3 - Samverkan/ Länsgemensam förankring" dataDxfId="2"/>
    <tableColumn id="6" xr3:uid="{CF385DAE-EC5F-4D58-8C41-FE23F80F7305}" name="Bedömning Ja/nej" dataDxfId="1"/>
    <tableColumn id="5" xr3:uid="{F2FE5B01-D04F-42F8-91E5-9B51B70BE40C}" name="Motivering" dataDxfId="0"/>
    <tableColumn id="7" xr3:uid="{9E4DE7D6-29F0-41A1-9421-588E41FBD77C}" name="Insatsens kontaktpers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kr.se/download/18.6bafb62019994c5772f39746/1759324668914/strategiska-insatser-inom-omradet-psykisk-halsa-och-suicidprevention-overenskommelse-mellan-staten-och-sveriges-kommuner-och-regioner-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7"/>
  <sheetViews>
    <sheetView tabSelected="1" workbookViewId="0">
      <selection activeCell="F10" sqref="F10"/>
    </sheetView>
  </sheetViews>
  <sheetFormatPr defaultRowHeight="14.4" x14ac:dyDescent="0.3"/>
  <cols>
    <col min="1" max="1" width="37" customWidth="1"/>
    <col min="2" max="2" width="13.77734375" customWidth="1"/>
    <col min="3" max="3" width="14.21875" customWidth="1"/>
    <col min="4" max="4" width="14.77734375" customWidth="1"/>
  </cols>
  <sheetData>
    <row r="1" spans="1:4" ht="21" x14ac:dyDescent="0.4">
      <c r="A1" s="15" t="s">
        <v>0</v>
      </c>
    </row>
    <row r="2" spans="1:4" ht="15" thickBot="1" x14ac:dyDescent="0.35"/>
    <row r="3" spans="1:4" ht="15" thickBot="1" x14ac:dyDescent="0.35">
      <c r="A3" s="1" t="s">
        <v>1</v>
      </c>
      <c r="B3" s="2">
        <v>2026</v>
      </c>
    </row>
    <row r="4" spans="1:4" ht="15" thickBot="1" x14ac:dyDescent="0.35">
      <c r="A4" s="4" t="s">
        <v>2</v>
      </c>
      <c r="B4" s="5">
        <v>2000000</v>
      </c>
    </row>
    <row r="5" spans="1:4" ht="15" thickBot="1" x14ac:dyDescent="0.35">
      <c r="A5" s="4" t="s">
        <v>3</v>
      </c>
      <c r="B5" s="5">
        <v>1000000</v>
      </c>
    </row>
    <row r="6" spans="1:4" ht="15" thickBot="1" x14ac:dyDescent="0.35">
      <c r="A6" s="4" t="s">
        <v>4</v>
      </c>
      <c r="B6" s="5">
        <v>1000000</v>
      </c>
    </row>
    <row r="7" spans="1:4" ht="15" thickBot="1" x14ac:dyDescent="0.35">
      <c r="A7" s="4" t="s">
        <v>5</v>
      </c>
      <c r="B7" s="5">
        <v>7723678</v>
      </c>
    </row>
    <row r="8" spans="1:4" ht="15" thickBot="1" x14ac:dyDescent="0.35">
      <c r="A8" s="4" t="s">
        <v>6</v>
      </c>
      <c r="B8" s="5">
        <v>8668747</v>
      </c>
    </row>
    <row r="9" spans="1:4" ht="15" thickBot="1" x14ac:dyDescent="0.35">
      <c r="A9" s="4" t="s">
        <v>7</v>
      </c>
      <c r="B9" s="5">
        <f>SUM(B4:B8)</f>
        <v>20392425</v>
      </c>
    </row>
    <row r="10" spans="1:4" x14ac:dyDescent="0.3">
      <c r="A10" s="46"/>
      <c r="B10" s="47"/>
    </row>
    <row r="11" spans="1:4" x14ac:dyDescent="0.3">
      <c r="A11" s="50"/>
      <c r="B11" s="45"/>
    </row>
    <row r="12" spans="1:4" ht="15" thickBot="1" x14ac:dyDescent="0.35">
      <c r="A12" s="49" t="s">
        <v>8</v>
      </c>
      <c r="B12" s="48"/>
    </row>
    <row r="13" spans="1:4" ht="15" thickBot="1" x14ac:dyDescent="0.35">
      <c r="A13" s="1" t="s">
        <v>9</v>
      </c>
      <c r="B13" s="2">
        <v>2025</v>
      </c>
      <c r="C13" s="2">
        <v>2026</v>
      </c>
      <c r="D13" s="3" t="s">
        <v>10</v>
      </c>
    </row>
    <row r="14" spans="1:4" ht="15" thickBot="1" x14ac:dyDescent="0.35">
      <c r="A14" s="4" t="s">
        <v>2</v>
      </c>
      <c r="B14" s="5">
        <v>2000000</v>
      </c>
      <c r="C14" s="5">
        <v>2000000</v>
      </c>
      <c r="D14" s="39">
        <v>0</v>
      </c>
    </row>
    <row r="15" spans="1:4" ht="15" thickBot="1" x14ac:dyDescent="0.35">
      <c r="A15" s="4" t="s">
        <v>3</v>
      </c>
      <c r="B15" s="5">
        <v>1000000</v>
      </c>
      <c r="C15" s="5">
        <v>1000000</v>
      </c>
      <c r="D15" s="5">
        <v>0</v>
      </c>
    </row>
    <row r="16" spans="1:4" ht="15" thickBot="1" x14ac:dyDescent="0.35">
      <c r="A16" s="4" t="s">
        <v>4</v>
      </c>
      <c r="B16" s="5">
        <v>1000000</v>
      </c>
      <c r="C16" s="5">
        <v>1000000</v>
      </c>
      <c r="D16" s="39">
        <v>0</v>
      </c>
    </row>
    <row r="17" spans="1:4" ht="15" thickBot="1" x14ac:dyDescent="0.35">
      <c r="A17" s="4" t="s">
        <v>5</v>
      </c>
      <c r="B17" s="5">
        <v>7701759</v>
      </c>
      <c r="C17" s="5">
        <v>7723678</v>
      </c>
      <c r="D17" s="8">
        <f>SUM(C17-B17)</f>
        <v>21919</v>
      </c>
    </row>
    <row r="18" spans="1:4" ht="15" thickBot="1" x14ac:dyDescent="0.35">
      <c r="A18" s="40" t="s">
        <v>6</v>
      </c>
      <c r="B18" s="41">
        <v>8658335</v>
      </c>
      <c r="C18" s="41">
        <v>8668747</v>
      </c>
      <c r="D18" s="42">
        <f>SUM(C18-B18)</f>
        <v>10412</v>
      </c>
    </row>
    <row r="19" spans="1:4" ht="15" thickBot="1" x14ac:dyDescent="0.35">
      <c r="A19" s="4" t="s">
        <v>7</v>
      </c>
      <c r="B19" s="5">
        <f>SUM(B14:B18)</f>
        <v>20360094</v>
      </c>
      <c r="C19" s="5">
        <f>SUM(C14:C18)</f>
        <v>20392425</v>
      </c>
      <c r="D19" s="8">
        <f>SUM(C19-B19)</f>
        <v>32331</v>
      </c>
    </row>
    <row r="23" spans="1:4" ht="15" thickBot="1" x14ac:dyDescent="0.35">
      <c r="A23" s="9" t="s">
        <v>11</v>
      </c>
    </row>
    <row r="24" spans="1:4" ht="15" thickBot="1" x14ac:dyDescent="0.35">
      <c r="A24" s="1" t="s">
        <v>9</v>
      </c>
      <c r="B24" s="2">
        <v>2025</v>
      </c>
      <c r="C24" s="2">
        <v>2026</v>
      </c>
      <c r="D24" s="3" t="s">
        <v>10</v>
      </c>
    </row>
    <row r="25" spans="1:4" ht="15" thickBot="1" x14ac:dyDescent="0.35">
      <c r="A25" s="10" t="s">
        <v>12</v>
      </c>
      <c r="B25" s="11"/>
      <c r="C25" s="11"/>
      <c r="D25" s="11"/>
    </row>
    <row r="26" spans="1:4" ht="15" thickBot="1" x14ac:dyDescent="0.35">
      <c r="A26" s="43" t="s">
        <v>13</v>
      </c>
      <c r="B26" s="12">
        <v>669278</v>
      </c>
      <c r="C26" s="12">
        <v>670852</v>
      </c>
      <c r="D26" s="44">
        <v>1574</v>
      </c>
    </row>
    <row r="27" spans="1:4" ht="15" thickBot="1" x14ac:dyDescent="0.35">
      <c r="A27" s="10" t="s">
        <v>14</v>
      </c>
      <c r="B27" s="11"/>
      <c r="C27" s="11"/>
      <c r="D27" s="11"/>
    </row>
    <row r="28" spans="1:4" ht="15" thickBot="1" x14ac:dyDescent="0.35">
      <c r="A28" s="43" t="s">
        <v>13</v>
      </c>
      <c r="B28" s="12">
        <v>374337</v>
      </c>
      <c r="C28" s="12">
        <v>376429</v>
      </c>
      <c r="D28" s="8">
        <v>2092</v>
      </c>
    </row>
    <row r="29" spans="1:4" ht="15" thickBot="1" x14ac:dyDescent="0.35">
      <c r="A29" s="10" t="s">
        <v>15</v>
      </c>
      <c r="B29" s="11"/>
      <c r="C29" s="11"/>
      <c r="D29" s="11"/>
    </row>
    <row r="30" spans="1:4" ht="15" thickBot="1" x14ac:dyDescent="0.35">
      <c r="A30" s="43" t="s">
        <v>13</v>
      </c>
      <c r="B30" s="12">
        <v>688347</v>
      </c>
      <c r="C30" s="12">
        <v>696488</v>
      </c>
      <c r="D30" s="8">
        <v>8141</v>
      </c>
    </row>
    <row r="31" spans="1:4" ht="15" thickBot="1" x14ac:dyDescent="0.35">
      <c r="A31" s="10" t="s">
        <v>16</v>
      </c>
      <c r="B31" s="11"/>
      <c r="C31" s="11"/>
      <c r="D31" s="11"/>
    </row>
    <row r="32" spans="1:4" ht="15" thickBot="1" x14ac:dyDescent="0.35">
      <c r="A32" s="43" t="s">
        <v>13</v>
      </c>
      <c r="B32" s="12">
        <v>455022</v>
      </c>
      <c r="C32" s="12">
        <v>455926</v>
      </c>
      <c r="D32" s="8">
        <v>904</v>
      </c>
    </row>
    <row r="33" spans="1:4" ht="15" thickBot="1" x14ac:dyDescent="0.35">
      <c r="A33" s="10" t="s">
        <v>17</v>
      </c>
      <c r="B33" s="11"/>
      <c r="C33" s="11"/>
      <c r="D33" s="11"/>
    </row>
    <row r="34" spans="1:4" ht="15" thickBot="1" x14ac:dyDescent="0.35">
      <c r="A34" s="43" t="s">
        <v>13</v>
      </c>
      <c r="B34" s="12">
        <v>576643</v>
      </c>
      <c r="C34" s="12">
        <v>575646</v>
      </c>
      <c r="D34" s="7">
        <v>-997</v>
      </c>
    </row>
    <row r="35" spans="1:4" ht="15" thickBot="1" x14ac:dyDescent="0.35">
      <c r="A35" s="10" t="s">
        <v>18</v>
      </c>
      <c r="B35" s="11"/>
      <c r="C35" s="11"/>
      <c r="D35" s="11"/>
    </row>
    <row r="36" spans="1:4" ht="15" thickBot="1" x14ac:dyDescent="0.35">
      <c r="A36" s="43" t="s">
        <v>13</v>
      </c>
      <c r="B36" s="12">
        <v>4506811</v>
      </c>
      <c r="C36" s="12">
        <v>4515354</v>
      </c>
      <c r="D36" s="8">
        <v>8543</v>
      </c>
    </row>
    <row r="37" spans="1:4" ht="15" thickBot="1" x14ac:dyDescent="0.35">
      <c r="A37" s="10" t="s">
        <v>19</v>
      </c>
      <c r="B37" s="11"/>
      <c r="C37" s="11"/>
      <c r="D37" s="11"/>
    </row>
    <row r="38" spans="1:4" ht="15" thickBot="1" x14ac:dyDescent="0.35">
      <c r="A38" s="43" t="s">
        <v>13</v>
      </c>
      <c r="B38" s="12">
        <v>1146014</v>
      </c>
      <c r="C38" s="12">
        <v>1144726</v>
      </c>
      <c r="D38" s="7">
        <v>-1288</v>
      </c>
    </row>
    <row r="39" spans="1:4" ht="15" thickBot="1" x14ac:dyDescent="0.35">
      <c r="A39" s="10" t="s">
        <v>20</v>
      </c>
      <c r="B39" s="11"/>
      <c r="C39" s="11"/>
      <c r="D39" s="11"/>
    </row>
    <row r="40" spans="1:4" ht="15" thickBot="1" x14ac:dyDescent="0.35">
      <c r="A40" s="43" t="s">
        <v>13</v>
      </c>
      <c r="B40" s="12">
        <v>575795</v>
      </c>
      <c r="C40" s="12">
        <v>574006</v>
      </c>
      <c r="D40" s="7">
        <v>-1789</v>
      </c>
    </row>
    <row r="41" spans="1:4" ht="15" thickBot="1" x14ac:dyDescent="0.35">
      <c r="A41" s="10" t="s">
        <v>21</v>
      </c>
      <c r="B41" s="11"/>
      <c r="C41" s="11"/>
      <c r="D41" s="11"/>
    </row>
    <row r="42" spans="1:4" ht="15" thickBot="1" x14ac:dyDescent="0.35">
      <c r="A42" s="4" t="s">
        <v>7</v>
      </c>
      <c r="B42" s="5">
        <f>B26+B28+B30+B32+B34+B36+B38+B40</f>
        <v>8992247</v>
      </c>
      <c r="C42" s="5">
        <f>C26+C28+C30+C32+C34+C36+C38+C40</f>
        <v>9009427</v>
      </c>
      <c r="D42" s="6">
        <f>SUM(C42-B42)</f>
        <v>17180</v>
      </c>
    </row>
    <row r="45" spans="1:4" ht="15" thickBot="1" x14ac:dyDescent="0.35">
      <c r="A45" t="s">
        <v>22</v>
      </c>
    </row>
    <row r="46" spans="1:4" ht="15" thickBot="1" x14ac:dyDescent="0.35">
      <c r="A46" s="1" t="s">
        <v>9</v>
      </c>
      <c r="B46" s="2">
        <v>2025</v>
      </c>
      <c r="C46" s="2">
        <v>2026</v>
      </c>
      <c r="D46" s="3" t="s">
        <v>10</v>
      </c>
    </row>
    <row r="47" spans="1:4" ht="15" thickBot="1" x14ac:dyDescent="0.35">
      <c r="A47" s="4" t="s">
        <v>7</v>
      </c>
      <c r="B47" s="5">
        <v>28693890</v>
      </c>
      <c r="C47" s="5">
        <v>21162878</v>
      </c>
      <c r="D47" s="7">
        <f t="shared" ref="D47" si="0">C47-B47</f>
        <v>-7531012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66443-EBAD-488E-AF9B-C84F618103B0}">
  <dimension ref="A1:F31"/>
  <sheetViews>
    <sheetView workbookViewId="0">
      <selection activeCell="I5" sqref="I5"/>
    </sheetView>
  </sheetViews>
  <sheetFormatPr defaultRowHeight="14.4" x14ac:dyDescent="0.3"/>
  <cols>
    <col min="1" max="1" width="52.44140625" bestFit="1" customWidth="1"/>
    <col min="2" max="3" width="14.77734375" customWidth="1"/>
    <col min="4" max="4" width="38.77734375" customWidth="1"/>
    <col min="5" max="5" width="22.21875" customWidth="1"/>
    <col min="6" max="6" width="11.77734375" customWidth="1"/>
  </cols>
  <sheetData>
    <row r="1" spans="1:6" ht="21" x14ac:dyDescent="0.4">
      <c r="A1" s="15" t="s">
        <v>23</v>
      </c>
    </row>
    <row r="2" spans="1:6" ht="14.55" customHeight="1" thickBot="1" x14ac:dyDescent="0.45">
      <c r="A2" s="15"/>
    </row>
    <row r="3" spans="1:6" ht="14.55" customHeight="1" thickBot="1" x14ac:dyDescent="0.35">
      <c r="A3" t="s">
        <v>24</v>
      </c>
      <c r="B3" s="51">
        <v>20392425</v>
      </c>
      <c r="C3" s="13"/>
    </row>
    <row r="4" spans="1:6" ht="14.55" customHeight="1" x14ac:dyDescent="0.4">
      <c r="A4" s="15"/>
    </row>
    <row r="5" spans="1:6" x14ac:dyDescent="0.3">
      <c r="A5" s="14" t="s">
        <v>9</v>
      </c>
      <c r="B5" s="14" t="s">
        <v>25</v>
      </c>
      <c r="C5" s="14">
        <v>2025</v>
      </c>
      <c r="D5" s="14" t="s">
        <v>1</v>
      </c>
      <c r="E5" s="14" t="s">
        <v>26</v>
      </c>
      <c r="F5" s="14" t="s">
        <v>27</v>
      </c>
    </row>
    <row r="6" spans="1:6" x14ac:dyDescent="0.3">
      <c r="A6" s="33" t="s">
        <v>28</v>
      </c>
      <c r="B6" s="34">
        <v>750000</v>
      </c>
      <c r="C6" s="34">
        <v>750000</v>
      </c>
      <c r="D6" s="33" t="s">
        <v>29</v>
      </c>
      <c r="E6" t="s">
        <v>30</v>
      </c>
    </row>
    <row r="7" spans="1:6" x14ac:dyDescent="0.3">
      <c r="A7" s="33" t="s">
        <v>31</v>
      </c>
      <c r="B7" s="34">
        <v>750000</v>
      </c>
      <c r="C7" s="34">
        <v>610000</v>
      </c>
      <c r="D7" s="33" t="s">
        <v>29</v>
      </c>
      <c r="E7" t="s">
        <v>32</v>
      </c>
    </row>
    <row r="8" spans="1:6" x14ac:dyDescent="0.3">
      <c r="A8" s="33" t="s">
        <v>33</v>
      </c>
      <c r="B8" s="34">
        <v>200000</v>
      </c>
      <c r="C8" s="34">
        <v>250000</v>
      </c>
      <c r="D8" s="33" t="s">
        <v>29</v>
      </c>
      <c r="E8" t="s">
        <v>34</v>
      </c>
    </row>
    <row r="9" spans="1:6" x14ac:dyDescent="0.3">
      <c r="A9" s="33" t="s">
        <v>35</v>
      </c>
      <c r="B9" s="34">
        <v>100000</v>
      </c>
      <c r="C9" s="34" t="s">
        <v>36</v>
      </c>
      <c r="D9" s="33" t="s">
        <v>29</v>
      </c>
      <c r="E9" t="s">
        <v>37</v>
      </c>
      <c r="F9" t="s">
        <v>38</v>
      </c>
    </row>
    <row r="10" spans="1:6" x14ac:dyDescent="0.3">
      <c r="A10" s="33" t="s">
        <v>39</v>
      </c>
      <c r="B10" s="34">
        <v>1200000</v>
      </c>
      <c r="C10" s="34">
        <v>1550000</v>
      </c>
      <c r="D10" s="33" t="s">
        <v>40</v>
      </c>
      <c r="E10" t="s">
        <v>37</v>
      </c>
      <c r="F10" t="s">
        <v>41</v>
      </c>
    </row>
    <row r="11" spans="1:6" x14ac:dyDescent="0.3">
      <c r="A11" s="14"/>
      <c r="B11" s="14"/>
      <c r="C11" s="14"/>
    </row>
    <row r="12" spans="1:6" x14ac:dyDescent="0.3">
      <c r="A12" s="33" t="s">
        <v>42</v>
      </c>
      <c r="B12" s="34">
        <v>100000</v>
      </c>
      <c r="C12" s="34">
        <v>100000</v>
      </c>
      <c r="D12" s="33" t="s">
        <v>3</v>
      </c>
      <c r="E12" t="s">
        <v>43</v>
      </c>
      <c r="F12" t="s">
        <v>44</v>
      </c>
    </row>
    <row r="13" spans="1:6" x14ac:dyDescent="0.3">
      <c r="A13" s="33" t="s">
        <v>45</v>
      </c>
      <c r="B13" s="34">
        <v>900000</v>
      </c>
      <c r="C13" s="34">
        <v>900000</v>
      </c>
      <c r="D13" s="33" t="s">
        <v>46</v>
      </c>
      <c r="E13" t="s">
        <v>47</v>
      </c>
      <c r="F13" t="s">
        <v>48</v>
      </c>
    </row>
    <row r="14" spans="1:6" x14ac:dyDescent="0.3">
      <c r="A14" s="33" t="s">
        <v>49</v>
      </c>
      <c r="B14" s="34">
        <v>300000</v>
      </c>
      <c r="C14" s="34" t="s">
        <v>36</v>
      </c>
      <c r="D14" s="33" t="s">
        <v>3</v>
      </c>
      <c r="E14" t="s">
        <v>50</v>
      </c>
    </row>
    <row r="15" spans="1:6" x14ac:dyDescent="0.3">
      <c r="A15" s="14"/>
      <c r="B15" s="14"/>
      <c r="C15" s="14"/>
    </row>
    <row r="16" spans="1:6" x14ac:dyDescent="0.3">
      <c r="A16" s="33" t="s">
        <v>51</v>
      </c>
      <c r="B16" s="34">
        <v>4318747</v>
      </c>
      <c r="C16" s="34">
        <v>3200000</v>
      </c>
      <c r="D16" s="33" t="s">
        <v>6</v>
      </c>
    </row>
    <row r="17" spans="1:6" x14ac:dyDescent="0.3">
      <c r="A17" s="33" t="s">
        <v>52</v>
      </c>
      <c r="B17" s="34">
        <v>4315000</v>
      </c>
      <c r="C17" s="34">
        <v>3200000</v>
      </c>
      <c r="D17" s="33" t="s">
        <v>6</v>
      </c>
    </row>
    <row r="18" spans="1:6" x14ac:dyDescent="0.3">
      <c r="A18" s="33" t="s">
        <v>53</v>
      </c>
      <c r="B18" s="34">
        <v>35000</v>
      </c>
      <c r="C18" s="34" t="s">
        <v>36</v>
      </c>
      <c r="D18" s="33" t="s">
        <v>6</v>
      </c>
      <c r="E18" t="s">
        <v>54</v>
      </c>
      <c r="F18" t="s">
        <v>55</v>
      </c>
    </row>
    <row r="19" spans="1:6" x14ac:dyDescent="0.3">
      <c r="A19" s="14"/>
      <c r="B19" s="14"/>
      <c r="C19" s="14"/>
    </row>
    <row r="20" spans="1:6" x14ac:dyDescent="0.3">
      <c r="A20" s="33" t="s">
        <v>56</v>
      </c>
      <c r="B20" s="34">
        <v>1200000</v>
      </c>
      <c r="C20" s="34">
        <v>950000</v>
      </c>
      <c r="D20" s="33" t="s">
        <v>57</v>
      </c>
      <c r="E20" t="s">
        <v>50</v>
      </c>
      <c r="F20" t="s">
        <v>58</v>
      </c>
    </row>
    <row r="21" spans="1:6" x14ac:dyDescent="0.3">
      <c r="A21" s="33" t="s">
        <v>59</v>
      </c>
      <c r="B21" s="34">
        <v>750000</v>
      </c>
      <c r="C21" s="34">
        <v>750000</v>
      </c>
      <c r="D21" s="33" t="s">
        <v>57</v>
      </c>
      <c r="E21" t="s">
        <v>60</v>
      </c>
      <c r="F21" t="s">
        <v>61</v>
      </c>
    </row>
    <row r="22" spans="1:6" x14ac:dyDescent="0.3">
      <c r="A22" s="33" t="s">
        <v>62</v>
      </c>
      <c r="B22" s="34">
        <v>500000</v>
      </c>
      <c r="C22" s="34">
        <v>500000</v>
      </c>
      <c r="D22" s="33" t="s">
        <v>57</v>
      </c>
      <c r="E22" t="s">
        <v>63</v>
      </c>
      <c r="F22" t="s">
        <v>64</v>
      </c>
    </row>
    <row r="23" spans="1:6" x14ac:dyDescent="0.3">
      <c r="A23" s="33" t="s">
        <v>65</v>
      </c>
      <c r="B23" s="34">
        <v>500000</v>
      </c>
      <c r="C23" s="34">
        <v>500000</v>
      </c>
      <c r="D23" s="33" t="s">
        <v>57</v>
      </c>
      <c r="E23" t="s">
        <v>47</v>
      </c>
      <c r="F23" t="s">
        <v>65</v>
      </c>
    </row>
    <row r="24" spans="1:6" x14ac:dyDescent="0.3">
      <c r="A24" s="33" t="s">
        <v>66</v>
      </c>
      <c r="B24" s="34">
        <v>600000</v>
      </c>
      <c r="C24" s="34" t="s">
        <v>36</v>
      </c>
      <c r="D24" s="33" t="s">
        <v>57</v>
      </c>
      <c r="E24" t="s">
        <v>67</v>
      </c>
      <c r="F24" t="s">
        <v>68</v>
      </c>
    </row>
    <row r="25" spans="1:6" x14ac:dyDescent="0.3">
      <c r="A25" s="33" t="s">
        <v>69</v>
      </c>
      <c r="B25" s="34">
        <v>850000</v>
      </c>
      <c r="C25" s="34">
        <v>610000</v>
      </c>
      <c r="D25" s="33" t="s">
        <v>57</v>
      </c>
      <c r="E25" t="s">
        <v>70</v>
      </c>
      <c r="F25" t="s">
        <v>71</v>
      </c>
    </row>
    <row r="26" spans="1:6" x14ac:dyDescent="0.3">
      <c r="A26" s="33" t="s">
        <v>72</v>
      </c>
      <c r="B26" s="34">
        <v>73000</v>
      </c>
      <c r="C26" s="34" t="s">
        <v>36</v>
      </c>
      <c r="D26" s="33" t="s">
        <v>57</v>
      </c>
      <c r="E26" s="52" t="s">
        <v>50</v>
      </c>
      <c r="F26" t="s">
        <v>73</v>
      </c>
    </row>
    <row r="27" spans="1:6" x14ac:dyDescent="0.3">
      <c r="A27" s="33" t="s">
        <v>74</v>
      </c>
      <c r="B27" s="34">
        <v>200000</v>
      </c>
      <c r="C27" s="34">
        <v>350000</v>
      </c>
      <c r="D27" s="33" t="s">
        <v>57</v>
      </c>
      <c r="E27" t="s">
        <v>75</v>
      </c>
      <c r="F27" t="s">
        <v>76</v>
      </c>
    </row>
    <row r="28" spans="1:6" x14ac:dyDescent="0.3">
      <c r="A28" s="33" t="s">
        <v>77</v>
      </c>
      <c r="B28" s="34">
        <v>1400000</v>
      </c>
      <c r="C28" s="34">
        <v>2200000</v>
      </c>
      <c r="D28" s="33" t="s">
        <v>57</v>
      </c>
    </row>
    <row r="29" spans="1:6" x14ac:dyDescent="0.3">
      <c r="A29" s="33" t="s">
        <v>78</v>
      </c>
      <c r="B29" s="34">
        <v>1350678</v>
      </c>
      <c r="C29" s="34">
        <v>415094</v>
      </c>
      <c r="D29" s="33" t="s">
        <v>57</v>
      </c>
    </row>
    <row r="30" spans="1:6" x14ac:dyDescent="0.3">
      <c r="A30" s="35" t="s">
        <v>7</v>
      </c>
      <c r="B30" s="36">
        <f>SUM(B6:B29)</f>
        <v>20392425</v>
      </c>
      <c r="C30" s="36"/>
      <c r="D30" s="14"/>
    </row>
    <row r="31" spans="1:6" x14ac:dyDescent="0.3">
      <c r="A31" t="s">
        <v>79</v>
      </c>
      <c r="B31" s="13">
        <f>SUM(B3-B30)</f>
        <v>0</v>
      </c>
      <c r="C31" s="1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EC595-478A-4E61-B5DB-255D35C6F695}">
  <dimension ref="A1:C45"/>
  <sheetViews>
    <sheetView topLeftCell="A3" workbookViewId="0">
      <selection activeCell="A20" sqref="A20"/>
    </sheetView>
  </sheetViews>
  <sheetFormatPr defaultRowHeight="14.4" x14ac:dyDescent="0.3"/>
  <cols>
    <col min="1" max="1" width="52.44140625" bestFit="1" customWidth="1"/>
    <col min="2" max="2" width="13.44140625" customWidth="1"/>
    <col min="3" max="3" width="13.21875" customWidth="1"/>
  </cols>
  <sheetData>
    <row r="1" spans="1:3" ht="21" x14ac:dyDescent="0.4">
      <c r="A1" s="15" t="s">
        <v>80</v>
      </c>
    </row>
    <row r="3" spans="1:3" x14ac:dyDescent="0.3">
      <c r="B3" s="13"/>
      <c r="C3" s="13"/>
    </row>
    <row r="4" spans="1:3" x14ac:dyDescent="0.3">
      <c r="A4" s="38" t="s">
        <v>29</v>
      </c>
      <c r="B4" s="37"/>
      <c r="C4" s="37">
        <v>2000000</v>
      </c>
    </row>
    <row r="5" spans="1:3" x14ac:dyDescent="0.3">
      <c r="A5" s="33" t="s">
        <v>28</v>
      </c>
      <c r="B5" s="34">
        <v>750000</v>
      </c>
      <c r="C5" s="13"/>
    </row>
    <row r="6" spans="1:3" x14ac:dyDescent="0.3">
      <c r="A6" s="33" t="s">
        <v>31</v>
      </c>
      <c r="B6" s="34">
        <v>750000</v>
      </c>
      <c r="C6" s="13"/>
    </row>
    <row r="7" spans="1:3" x14ac:dyDescent="0.3">
      <c r="A7" s="33" t="s">
        <v>33</v>
      </c>
      <c r="B7" s="34">
        <v>200000</v>
      </c>
      <c r="C7" s="13"/>
    </row>
    <row r="8" spans="1:3" x14ac:dyDescent="0.3">
      <c r="A8" s="33" t="s">
        <v>35</v>
      </c>
      <c r="B8" s="34">
        <v>100000</v>
      </c>
      <c r="C8" s="13"/>
    </row>
    <row r="9" spans="1:3" x14ac:dyDescent="0.3">
      <c r="A9" s="33" t="s">
        <v>39</v>
      </c>
      <c r="B9" s="34">
        <v>200000</v>
      </c>
      <c r="C9" s="13" t="s">
        <v>81</v>
      </c>
    </row>
    <row r="10" spans="1:3" x14ac:dyDescent="0.3">
      <c r="A10" s="35" t="s">
        <v>7</v>
      </c>
      <c r="B10" s="36">
        <f>SUM(B5:B9)</f>
        <v>2000000</v>
      </c>
      <c r="C10" s="13"/>
    </row>
    <row r="11" spans="1:3" x14ac:dyDescent="0.3">
      <c r="A11" t="s">
        <v>79</v>
      </c>
      <c r="B11" s="13">
        <f>SUM(C4-B10)</f>
        <v>0</v>
      </c>
      <c r="C11" s="13"/>
    </row>
    <row r="12" spans="1:3" x14ac:dyDescent="0.3">
      <c r="B12" s="13"/>
      <c r="C12" s="13"/>
    </row>
    <row r="13" spans="1:3" x14ac:dyDescent="0.3">
      <c r="A13" s="38" t="s">
        <v>4</v>
      </c>
      <c r="B13" s="37"/>
      <c r="C13" s="37">
        <v>1000000</v>
      </c>
    </row>
    <row r="14" spans="1:3" x14ac:dyDescent="0.3">
      <c r="A14" s="33" t="s">
        <v>39</v>
      </c>
      <c r="B14" s="34">
        <v>1000000</v>
      </c>
      <c r="C14" s="13" t="s">
        <v>81</v>
      </c>
    </row>
    <row r="15" spans="1:3" x14ac:dyDescent="0.3">
      <c r="A15" s="35" t="s">
        <v>7</v>
      </c>
      <c r="B15" s="36">
        <f>SUM(B14:B14)</f>
        <v>1000000</v>
      </c>
      <c r="C15" s="13"/>
    </row>
    <row r="16" spans="1:3" x14ac:dyDescent="0.3">
      <c r="A16" t="s">
        <v>79</v>
      </c>
      <c r="B16" s="13">
        <f>SUM(C13-B15)</f>
        <v>0</v>
      </c>
      <c r="C16" s="13"/>
    </row>
    <row r="17" spans="1:3" x14ac:dyDescent="0.3">
      <c r="B17" s="13"/>
      <c r="C17" s="13"/>
    </row>
    <row r="18" spans="1:3" x14ac:dyDescent="0.3">
      <c r="A18" s="38" t="s">
        <v>3</v>
      </c>
      <c r="B18" s="37"/>
      <c r="C18" s="37">
        <v>1000000</v>
      </c>
    </row>
    <row r="19" spans="1:3" x14ac:dyDescent="0.3">
      <c r="A19" s="33" t="s">
        <v>42</v>
      </c>
      <c r="B19" s="34">
        <v>100000</v>
      </c>
      <c r="C19" s="13"/>
    </row>
    <row r="20" spans="1:3" x14ac:dyDescent="0.3">
      <c r="A20" s="33" t="s">
        <v>82</v>
      </c>
      <c r="B20" s="34">
        <v>600000</v>
      </c>
      <c r="C20" s="13" t="s">
        <v>83</v>
      </c>
    </row>
    <row r="21" spans="1:3" x14ac:dyDescent="0.3">
      <c r="A21" s="33" t="s">
        <v>49</v>
      </c>
      <c r="B21" s="34">
        <v>300000</v>
      </c>
      <c r="C21" s="13"/>
    </row>
    <row r="22" spans="1:3" x14ac:dyDescent="0.3">
      <c r="A22" s="35" t="s">
        <v>7</v>
      </c>
      <c r="B22" s="36">
        <f>SUM(B19+B20+B21)</f>
        <v>1000000</v>
      </c>
      <c r="C22" s="13"/>
    </row>
    <row r="23" spans="1:3" x14ac:dyDescent="0.3">
      <c r="A23" t="s">
        <v>79</v>
      </c>
      <c r="B23" s="13">
        <f>SUM(C18-B22)</f>
        <v>0</v>
      </c>
      <c r="C23" s="13"/>
    </row>
    <row r="24" spans="1:3" x14ac:dyDescent="0.3">
      <c r="B24" s="13"/>
      <c r="C24" s="13"/>
    </row>
    <row r="25" spans="1:3" x14ac:dyDescent="0.3">
      <c r="A25" s="38" t="s">
        <v>6</v>
      </c>
      <c r="B25" s="37"/>
      <c r="C25" s="37">
        <v>8668747</v>
      </c>
    </row>
    <row r="26" spans="1:3" x14ac:dyDescent="0.3">
      <c r="A26" s="33" t="s">
        <v>51</v>
      </c>
      <c r="B26" s="34">
        <v>4318747</v>
      </c>
      <c r="C26" s="13"/>
    </row>
    <row r="27" spans="1:3" x14ac:dyDescent="0.3">
      <c r="A27" s="33" t="s">
        <v>52</v>
      </c>
      <c r="B27" s="34">
        <v>4315000</v>
      </c>
      <c r="C27" s="13"/>
    </row>
    <row r="28" spans="1:3" x14ac:dyDescent="0.3">
      <c r="A28" s="33" t="s">
        <v>53</v>
      </c>
      <c r="B28" s="34">
        <v>35000</v>
      </c>
      <c r="C28" s="13"/>
    </row>
    <row r="29" spans="1:3" x14ac:dyDescent="0.3">
      <c r="A29" s="35" t="s">
        <v>7</v>
      </c>
      <c r="B29" s="36">
        <f>SUM(B26:B28)</f>
        <v>8668747</v>
      </c>
      <c r="C29" s="13"/>
    </row>
    <row r="30" spans="1:3" x14ac:dyDescent="0.3">
      <c r="A30" t="s">
        <v>79</v>
      </c>
      <c r="B30" s="13">
        <f>SUM(C25-B29)</f>
        <v>0</v>
      </c>
      <c r="C30" s="13"/>
    </row>
    <row r="31" spans="1:3" x14ac:dyDescent="0.3">
      <c r="B31" s="13"/>
      <c r="C31" s="13"/>
    </row>
    <row r="32" spans="1:3" x14ac:dyDescent="0.3">
      <c r="A32" s="38" t="s">
        <v>57</v>
      </c>
      <c r="B32" s="37"/>
      <c r="C32" s="37">
        <v>7723678</v>
      </c>
    </row>
    <row r="33" spans="1:3" x14ac:dyDescent="0.3">
      <c r="A33" s="33" t="s">
        <v>82</v>
      </c>
      <c r="B33" s="34">
        <v>300000</v>
      </c>
      <c r="C33" s="13" t="s">
        <v>83</v>
      </c>
    </row>
    <row r="34" spans="1:3" x14ac:dyDescent="0.3">
      <c r="A34" s="33" t="s">
        <v>56</v>
      </c>
      <c r="B34" s="34">
        <v>1200000</v>
      </c>
      <c r="C34" s="13"/>
    </row>
    <row r="35" spans="1:3" x14ac:dyDescent="0.3">
      <c r="A35" s="33" t="s">
        <v>59</v>
      </c>
      <c r="B35" s="34">
        <v>750000</v>
      </c>
      <c r="C35" s="13"/>
    </row>
    <row r="36" spans="1:3" x14ac:dyDescent="0.3">
      <c r="A36" s="33" t="s">
        <v>62</v>
      </c>
      <c r="B36" s="34">
        <v>500000</v>
      </c>
      <c r="C36" s="13"/>
    </row>
    <row r="37" spans="1:3" x14ac:dyDescent="0.3">
      <c r="A37" s="33" t="s">
        <v>65</v>
      </c>
      <c r="B37" s="34">
        <v>500000</v>
      </c>
      <c r="C37" s="13"/>
    </row>
    <row r="38" spans="1:3" x14ac:dyDescent="0.3">
      <c r="A38" s="33" t="s">
        <v>66</v>
      </c>
      <c r="B38" s="34">
        <v>600000</v>
      </c>
      <c r="C38" s="13"/>
    </row>
    <row r="39" spans="1:3" x14ac:dyDescent="0.3">
      <c r="A39" s="33" t="s">
        <v>69</v>
      </c>
      <c r="B39" s="34">
        <v>850000</v>
      </c>
      <c r="C39" s="13"/>
    </row>
    <row r="40" spans="1:3" x14ac:dyDescent="0.3">
      <c r="A40" s="33" t="s">
        <v>72</v>
      </c>
      <c r="B40" s="34">
        <v>73000</v>
      </c>
      <c r="C40" s="13"/>
    </row>
    <row r="41" spans="1:3" x14ac:dyDescent="0.3">
      <c r="A41" s="33" t="s">
        <v>74</v>
      </c>
      <c r="B41" s="34">
        <v>200000</v>
      </c>
      <c r="C41" s="13" t="s">
        <v>84</v>
      </c>
    </row>
    <row r="42" spans="1:3" x14ac:dyDescent="0.3">
      <c r="A42" s="33" t="s">
        <v>77</v>
      </c>
      <c r="B42" s="34">
        <v>1400000</v>
      </c>
      <c r="C42" s="13"/>
    </row>
    <row r="43" spans="1:3" x14ac:dyDescent="0.3">
      <c r="A43" s="33" t="s">
        <v>78</v>
      </c>
      <c r="B43" s="34">
        <v>1350678</v>
      </c>
      <c r="C43" s="13"/>
    </row>
    <row r="44" spans="1:3" x14ac:dyDescent="0.3">
      <c r="A44" s="35" t="s">
        <v>7</v>
      </c>
      <c r="B44" s="36">
        <f>SUM(B33:B43)</f>
        <v>7723678</v>
      </c>
      <c r="C44" s="13"/>
    </row>
    <row r="45" spans="1:3" x14ac:dyDescent="0.3">
      <c r="A45" t="s">
        <v>79</v>
      </c>
      <c r="B45" s="13">
        <f>SUM(C32-B44)</f>
        <v>0</v>
      </c>
      <c r="C45" s="1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405DE-AFDC-438F-AF15-B344645A9057}">
  <dimension ref="A1:J28"/>
  <sheetViews>
    <sheetView topLeftCell="A15" workbookViewId="0">
      <selection activeCell="E27" sqref="E27"/>
    </sheetView>
  </sheetViews>
  <sheetFormatPr defaultRowHeight="14.4" x14ac:dyDescent="0.3"/>
  <cols>
    <col min="1" max="1" width="30.21875" customWidth="1"/>
    <col min="2" max="2" width="15" customWidth="1"/>
    <col min="3" max="3" width="14" bestFit="1" customWidth="1"/>
    <col min="4" max="4" width="13.21875" bestFit="1" customWidth="1"/>
    <col min="5" max="6" width="11.77734375" customWidth="1"/>
    <col min="7" max="7" width="30" customWidth="1"/>
    <col min="8" max="8" width="13.5546875" customWidth="1"/>
    <col min="9" max="9" width="14" bestFit="1" customWidth="1"/>
    <col min="10" max="10" width="15.77734375" customWidth="1"/>
  </cols>
  <sheetData>
    <row r="1" spans="1:10" ht="21" x14ac:dyDescent="0.4">
      <c r="A1" s="15" t="s">
        <v>85</v>
      </c>
    </row>
    <row r="3" spans="1:10" ht="18" x14ac:dyDescent="0.35">
      <c r="A3" s="31" t="s">
        <v>6</v>
      </c>
      <c r="G3" s="31" t="s">
        <v>57</v>
      </c>
    </row>
    <row r="4" spans="1:10" x14ac:dyDescent="0.3">
      <c r="A4" t="s">
        <v>86</v>
      </c>
      <c r="B4" s="16">
        <v>4318747</v>
      </c>
      <c r="G4" t="s">
        <v>86</v>
      </c>
      <c r="H4" s="16">
        <v>1400000</v>
      </c>
    </row>
    <row r="6" spans="1:10" x14ac:dyDescent="0.3">
      <c r="A6" s="17" t="s">
        <v>87</v>
      </c>
      <c r="B6" s="18" t="s">
        <v>88</v>
      </c>
      <c r="C6" s="18" t="s">
        <v>89</v>
      </c>
      <c r="D6" s="19" t="s">
        <v>90</v>
      </c>
      <c r="G6" s="17" t="s">
        <v>87</v>
      </c>
      <c r="H6" s="18" t="s">
        <v>88</v>
      </c>
      <c r="I6" s="18" t="s">
        <v>89</v>
      </c>
      <c r="J6" s="19" t="s">
        <v>90</v>
      </c>
    </row>
    <row r="7" spans="1:10" x14ac:dyDescent="0.3">
      <c r="A7" s="17" t="s">
        <v>91</v>
      </c>
      <c r="B7" s="20">
        <f>SUM(B8:B15)</f>
        <v>407912</v>
      </c>
      <c r="C7" s="21"/>
      <c r="D7" s="22"/>
      <c r="G7" s="17" t="s">
        <v>91</v>
      </c>
      <c r="H7" s="20">
        <f>SUM(H8:H15)</f>
        <v>407912</v>
      </c>
      <c r="I7" s="21"/>
      <c r="J7" s="22"/>
    </row>
    <row r="8" spans="1:10" x14ac:dyDescent="0.3">
      <c r="A8" s="23" t="s">
        <v>19</v>
      </c>
      <c r="B8" s="24">
        <v>48591</v>
      </c>
      <c r="C8" s="25">
        <f>B8/B7</f>
        <v>0.11912128106062092</v>
      </c>
      <c r="D8" s="26">
        <f>$B$4*C8</f>
        <v>514454.6752167134</v>
      </c>
      <c r="G8" s="23" t="s">
        <v>19</v>
      </c>
      <c r="H8" s="24">
        <v>48591</v>
      </c>
      <c r="I8" s="25">
        <f>H8/H7</f>
        <v>0.11912128106062092</v>
      </c>
      <c r="J8" s="26">
        <f>$H$4*I8</f>
        <v>166769.7934848693</v>
      </c>
    </row>
    <row r="9" spans="1:10" x14ac:dyDescent="0.3">
      <c r="A9" s="23" t="s">
        <v>16</v>
      </c>
      <c r="B9" s="24">
        <v>14345</v>
      </c>
      <c r="C9" s="25">
        <f>B9/B7</f>
        <v>3.5166898742866111E-2</v>
      </c>
      <c r="D9" s="26">
        <f t="shared" ref="D9:D15" si="0">$B$4*C9</f>
        <v>151876.93844505679</v>
      </c>
      <c r="G9" s="23" t="s">
        <v>16</v>
      </c>
      <c r="H9" s="24">
        <v>14345</v>
      </c>
      <c r="I9" s="25">
        <f>H9/H7</f>
        <v>3.5166898742866111E-2</v>
      </c>
      <c r="J9" s="26">
        <f t="shared" ref="J9:J15" si="1">$H$4*I9</f>
        <v>49233.658240012555</v>
      </c>
    </row>
    <row r="10" spans="1:10" x14ac:dyDescent="0.3">
      <c r="A10" s="23" t="s">
        <v>12</v>
      </c>
      <c r="B10" s="24">
        <v>22973</v>
      </c>
      <c r="C10" s="25">
        <f>B10/B7</f>
        <v>5.6318519680715447E-2</v>
      </c>
      <c r="D10" s="26">
        <f t="shared" si="0"/>
        <v>243225.43791553078</v>
      </c>
      <c r="G10" s="23" t="s">
        <v>12</v>
      </c>
      <c r="H10" s="24">
        <v>22973</v>
      </c>
      <c r="I10" s="25">
        <f>H10/H7</f>
        <v>5.6318519680715447E-2</v>
      </c>
      <c r="J10" s="26">
        <f t="shared" si="1"/>
        <v>78845.927553001631</v>
      </c>
    </row>
    <row r="11" spans="1:10" x14ac:dyDescent="0.3">
      <c r="A11" s="23" t="s">
        <v>15</v>
      </c>
      <c r="B11" s="24">
        <v>21193</v>
      </c>
      <c r="C11" s="25">
        <f>B11/B7</f>
        <v>5.195483339543823E-2</v>
      </c>
      <c r="D11" s="26">
        <f t="shared" si="0"/>
        <v>224379.78086204868</v>
      </c>
      <c r="G11" s="23" t="s">
        <v>15</v>
      </c>
      <c r="H11" s="24">
        <v>21193</v>
      </c>
      <c r="I11" s="25">
        <f>H11/H7</f>
        <v>5.195483339543823E-2</v>
      </c>
      <c r="J11" s="26">
        <f t="shared" si="1"/>
        <v>72736.766753613527</v>
      </c>
    </row>
    <row r="12" spans="1:10" x14ac:dyDescent="0.3">
      <c r="A12" s="23" t="s">
        <v>17</v>
      </c>
      <c r="B12" s="24">
        <v>21104</v>
      </c>
      <c r="C12" s="25">
        <f>B12/B7</f>
        <v>5.1736649081174368E-2</v>
      </c>
      <c r="D12" s="26">
        <f t="shared" si="0"/>
        <v>223437.49800937457</v>
      </c>
      <c r="G12" s="23" t="s">
        <v>17</v>
      </c>
      <c r="H12" s="24">
        <v>21104</v>
      </c>
      <c r="I12" s="25">
        <f>H12/H7</f>
        <v>5.1736649081174368E-2</v>
      </c>
      <c r="J12" s="26">
        <f t="shared" si="1"/>
        <v>72431.308713644117</v>
      </c>
    </row>
    <row r="13" spans="1:10" x14ac:dyDescent="0.3">
      <c r="A13" s="23" t="s">
        <v>18</v>
      </c>
      <c r="B13" s="24">
        <v>248016</v>
      </c>
      <c r="C13" s="25">
        <f>B13/B7</f>
        <v>0.60801349310635622</v>
      </c>
      <c r="D13" s="26">
        <f t="shared" si="0"/>
        <v>2625856.4493125966</v>
      </c>
      <c r="G13" s="23" t="s">
        <v>18</v>
      </c>
      <c r="H13" s="24">
        <v>248016</v>
      </c>
      <c r="I13" s="25">
        <f>H13/H7</f>
        <v>0.60801349310635622</v>
      </c>
      <c r="J13" s="26">
        <f t="shared" si="1"/>
        <v>851218.89034889871</v>
      </c>
    </row>
    <row r="14" spans="1:10" x14ac:dyDescent="0.3">
      <c r="A14" s="23" t="s">
        <v>14</v>
      </c>
      <c r="B14" s="24">
        <v>9552</v>
      </c>
      <c r="C14" s="25">
        <f>B14/B7</f>
        <v>2.3416815391555042E-2</v>
      </c>
      <c r="D14" s="26">
        <f t="shared" si="0"/>
        <v>101131.30122183217</v>
      </c>
      <c r="G14" s="23" t="s">
        <v>14</v>
      </c>
      <c r="H14" s="24">
        <v>9552</v>
      </c>
      <c r="I14" s="25">
        <f>H14/H7</f>
        <v>2.3416815391555042E-2</v>
      </c>
      <c r="J14" s="26">
        <f t="shared" si="1"/>
        <v>32783.541548177061</v>
      </c>
    </row>
    <row r="15" spans="1:10" x14ac:dyDescent="0.3">
      <c r="A15" s="23" t="s">
        <v>20</v>
      </c>
      <c r="B15" s="24">
        <v>22138</v>
      </c>
      <c r="C15" s="25">
        <f>B15/B7</f>
        <v>5.4271509541273605E-2</v>
      </c>
      <c r="D15" s="26">
        <f t="shared" si="0"/>
        <v>234384.91901684675</v>
      </c>
      <c r="G15" s="23" t="s">
        <v>20</v>
      </c>
      <c r="H15" s="24">
        <v>22138</v>
      </c>
      <c r="I15" s="25">
        <f>H15/H7</f>
        <v>5.4271509541273605E-2</v>
      </c>
      <c r="J15" s="26">
        <f t="shared" si="1"/>
        <v>75980.113357783048</v>
      </c>
    </row>
    <row r="16" spans="1:10" x14ac:dyDescent="0.3">
      <c r="A16" s="27" t="s">
        <v>92</v>
      </c>
      <c r="B16" s="28"/>
      <c r="C16" s="29"/>
      <c r="D16" s="30">
        <f>SUM(D8:D15)</f>
        <v>4318747</v>
      </c>
      <c r="G16" s="27" t="s">
        <v>92</v>
      </c>
      <c r="H16" s="28"/>
      <c r="I16" s="29"/>
      <c r="J16" s="30">
        <f>SUM(J8:J15)</f>
        <v>1400000</v>
      </c>
    </row>
    <row r="18" spans="1:3" ht="18" x14ac:dyDescent="0.35">
      <c r="A18" s="32" t="s">
        <v>93</v>
      </c>
      <c r="C18" s="13"/>
    </row>
    <row r="19" spans="1:3" x14ac:dyDescent="0.3">
      <c r="A19" s="17" t="s">
        <v>87</v>
      </c>
      <c r="B19" s="19" t="s">
        <v>90</v>
      </c>
    </row>
    <row r="20" spans="1:3" x14ac:dyDescent="0.3">
      <c r="A20" s="23" t="s">
        <v>19</v>
      </c>
      <c r="B20" s="26">
        <f t="shared" ref="B20:B27" si="2">D8+J8</f>
        <v>681224.46870158263</v>
      </c>
      <c r="C20" s="13"/>
    </row>
    <row r="21" spans="1:3" x14ac:dyDescent="0.3">
      <c r="A21" s="23" t="s">
        <v>16</v>
      </c>
      <c r="B21" s="26">
        <f t="shared" si="2"/>
        <v>201110.59668506935</v>
      </c>
      <c r="C21" s="13"/>
    </row>
    <row r="22" spans="1:3" x14ac:dyDescent="0.3">
      <c r="A22" s="23" t="s">
        <v>12</v>
      </c>
      <c r="B22" s="26">
        <f t="shared" si="2"/>
        <v>322071.36546853243</v>
      </c>
      <c r="C22" s="13"/>
    </row>
    <row r="23" spans="1:3" x14ac:dyDescent="0.3">
      <c r="A23" s="23" t="s">
        <v>15</v>
      </c>
      <c r="B23" s="26">
        <f t="shared" si="2"/>
        <v>297116.54761566222</v>
      </c>
      <c r="C23" s="13"/>
    </row>
    <row r="24" spans="1:3" x14ac:dyDescent="0.3">
      <c r="A24" s="23" t="s">
        <v>17</v>
      </c>
      <c r="B24" s="26">
        <f t="shared" si="2"/>
        <v>295868.8067230187</v>
      </c>
      <c r="C24" s="13"/>
    </row>
    <row r="25" spans="1:3" x14ac:dyDescent="0.3">
      <c r="A25" s="23" t="s">
        <v>18</v>
      </c>
      <c r="B25" s="26">
        <f t="shared" si="2"/>
        <v>3477075.3396614953</v>
      </c>
      <c r="C25" s="13"/>
    </row>
    <row r="26" spans="1:3" x14ac:dyDescent="0.3">
      <c r="A26" s="23" t="s">
        <v>14</v>
      </c>
      <c r="B26" s="26">
        <f t="shared" si="2"/>
        <v>133914.84277000924</v>
      </c>
      <c r="C26" s="13"/>
    </row>
    <row r="27" spans="1:3" x14ac:dyDescent="0.3">
      <c r="A27" s="23" t="s">
        <v>20</v>
      </c>
      <c r="B27" s="26">
        <f t="shared" si="2"/>
        <v>310365.03237462981</v>
      </c>
      <c r="C27" s="13"/>
    </row>
    <row r="28" spans="1:3" x14ac:dyDescent="0.3">
      <c r="A28" s="27" t="s">
        <v>92</v>
      </c>
      <c r="B28" s="30">
        <f>SUM(B20:B27)</f>
        <v>5718746.9999999991</v>
      </c>
      <c r="C28" s="1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B3203-93B5-43A4-81CB-90AD10401C64}">
  <dimension ref="A1:AT39"/>
  <sheetViews>
    <sheetView topLeftCell="A13" zoomScale="90" zoomScaleNormal="90" workbookViewId="0">
      <selection activeCell="T34" sqref="T34"/>
    </sheetView>
  </sheetViews>
  <sheetFormatPr defaultRowHeight="14.4" x14ac:dyDescent="0.3"/>
  <cols>
    <col min="1" max="1" width="5" customWidth="1"/>
    <col min="2" max="2" width="22.77734375" bestFit="1" customWidth="1"/>
    <col min="3" max="3" width="40.77734375" customWidth="1"/>
    <col min="4" max="4" width="118.44140625" customWidth="1"/>
    <col min="5" max="5" width="30.21875" customWidth="1"/>
    <col min="6" max="6" width="28.77734375" customWidth="1"/>
    <col min="7" max="7" width="80" customWidth="1"/>
    <col min="8" max="8" width="76" customWidth="1"/>
    <col min="9" max="9" width="68.77734375" customWidth="1"/>
    <col min="10" max="10" width="46.21875" customWidth="1"/>
    <col min="11" max="11" width="38.77734375" customWidth="1"/>
    <col min="12" max="12" width="75.77734375" customWidth="1"/>
    <col min="13" max="13" width="60.77734375" customWidth="1"/>
    <col min="14" max="14" width="30" customWidth="1"/>
    <col min="15" max="15" width="24.77734375" customWidth="1"/>
    <col min="16" max="16" width="25" customWidth="1"/>
    <col min="17" max="17" width="24.5546875" bestFit="1" customWidth="1"/>
    <col min="18" max="18" width="48" customWidth="1"/>
    <col min="19" max="19" width="29.77734375" customWidth="1"/>
  </cols>
  <sheetData>
    <row r="1" spans="1:46" ht="32.25" customHeight="1" x14ac:dyDescent="0.35">
      <c r="A1" s="107" t="s">
        <v>94</v>
      </c>
      <c r="B1" s="107" t="s">
        <v>95</v>
      </c>
      <c r="C1" s="108" t="s">
        <v>96</v>
      </c>
      <c r="D1" s="107" t="s">
        <v>97</v>
      </c>
      <c r="E1" s="107" t="s">
        <v>98</v>
      </c>
      <c r="F1" s="107" t="s">
        <v>99</v>
      </c>
      <c r="G1" s="107" t="s">
        <v>100</v>
      </c>
      <c r="H1" s="107" t="s">
        <v>101</v>
      </c>
      <c r="I1" s="107" t="s">
        <v>102</v>
      </c>
      <c r="J1" s="107" t="s">
        <v>103</v>
      </c>
      <c r="K1" s="107" t="s">
        <v>104</v>
      </c>
      <c r="L1" s="107" t="s">
        <v>105</v>
      </c>
      <c r="M1" s="107" t="s">
        <v>106</v>
      </c>
      <c r="N1" s="106" t="s">
        <v>107</v>
      </c>
      <c r="O1" s="105" t="s">
        <v>108</v>
      </c>
      <c r="P1" s="105" t="s">
        <v>109</v>
      </c>
      <c r="Q1" s="104" t="s">
        <v>110</v>
      </c>
      <c r="R1" s="104" t="s">
        <v>111</v>
      </c>
      <c r="S1" s="109" t="s">
        <v>26</v>
      </c>
    </row>
    <row r="2" spans="1:46" ht="86.4" x14ac:dyDescent="0.3">
      <c r="A2" s="103">
        <v>1</v>
      </c>
      <c r="B2" s="103" t="s">
        <v>112</v>
      </c>
      <c r="C2" s="103" t="s">
        <v>45</v>
      </c>
      <c r="D2" s="102" t="s">
        <v>113</v>
      </c>
      <c r="E2" s="101">
        <v>2100000</v>
      </c>
      <c r="F2" s="101" t="s">
        <v>114</v>
      </c>
      <c r="G2" s="100" t="s">
        <v>115</v>
      </c>
      <c r="H2" s="100" t="s">
        <v>116</v>
      </c>
      <c r="I2" s="100" t="s">
        <v>117</v>
      </c>
      <c r="J2" s="100" t="s">
        <v>118</v>
      </c>
      <c r="K2" s="101" t="s">
        <v>119</v>
      </c>
      <c r="L2" s="100" t="s">
        <v>120</v>
      </c>
      <c r="M2" s="100" t="s">
        <v>121</v>
      </c>
      <c r="N2" s="99"/>
      <c r="O2" s="96"/>
      <c r="P2" s="99"/>
      <c r="Q2" s="57">
        <v>900000</v>
      </c>
      <c r="R2" s="98" t="s">
        <v>122</v>
      </c>
      <c r="S2" s="53" t="s">
        <v>47</v>
      </c>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row>
    <row r="3" spans="1:46" ht="129.6" x14ac:dyDescent="0.3">
      <c r="A3" s="59">
        <v>2</v>
      </c>
      <c r="B3" s="59" t="s">
        <v>112</v>
      </c>
      <c r="C3" s="62" t="s">
        <v>123</v>
      </c>
      <c r="D3" s="56" t="s">
        <v>124</v>
      </c>
      <c r="E3" s="53">
        <v>1200000</v>
      </c>
      <c r="F3" s="53" t="s">
        <v>125</v>
      </c>
      <c r="G3" s="56" t="s">
        <v>126</v>
      </c>
      <c r="H3" s="56" t="s">
        <v>127</v>
      </c>
      <c r="I3" s="56" t="s">
        <v>128</v>
      </c>
      <c r="J3" s="56" t="s">
        <v>129</v>
      </c>
      <c r="K3" s="53" t="s">
        <v>130</v>
      </c>
      <c r="L3" s="56" t="s">
        <v>131</v>
      </c>
      <c r="M3" s="56" t="s">
        <v>132</v>
      </c>
      <c r="N3" s="23"/>
      <c r="O3" s="97"/>
      <c r="P3" s="23"/>
      <c r="Q3" s="64"/>
      <c r="R3" s="56" t="s">
        <v>133</v>
      </c>
      <c r="S3" s="53" t="s">
        <v>47</v>
      </c>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row>
    <row r="4" spans="1:46" ht="100.8" x14ac:dyDescent="0.3">
      <c r="A4" s="59">
        <v>3</v>
      </c>
      <c r="B4" s="59" t="s">
        <v>112</v>
      </c>
      <c r="C4" s="62" t="s">
        <v>134</v>
      </c>
      <c r="D4" s="91" t="s">
        <v>135</v>
      </c>
      <c r="E4" s="53">
        <v>700000</v>
      </c>
      <c r="F4" s="53" t="s">
        <v>114</v>
      </c>
      <c r="G4" s="56" t="s">
        <v>136</v>
      </c>
      <c r="H4" s="53" t="s">
        <v>137</v>
      </c>
      <c r="I4" s="56" t="s">
        <v>138</v>
      </c>
      <c r="J4" s="56" t="s">
        <v>139</v>
      </c>
      <c r="K4" s="53" t="s">
        <v>140</v>
      </c>
      <c r="L4" s="56" t="s">
        <v>141</v>
      </c>
      <c r="M4" s="56" t="s">
        <v>142</v>
      </c>
      <c r="N4" s="23"/>
      <c r="O4" s="96"/>
      <c r="P4" s="64"/>
      <c r="Q4" s="64"/>
      <c r="R4" s="62" t="s">
        <v>143</v>
      </c>
      <c r="S4" s="53" t="s">
        <v>144</v>
      </c>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row>
    <row r="5" spans="1:46" ht="158.4" x14ac:dyDescent="0.3">
      <c r="A5" s="59">
        <v>4</v>
      </c>
      <c r="B5" s="53" t="s">
        <v>112</v>
      </c>
      <c r="C5" s="56" t="s">
        <v>145</v>
      </c>
      <c r="D5" s="56" t="s">
        <v>146</v>
      </c>
      <c r="E5" s="53">
        <v>1200000</v>
      </c>
      <c r="F5" s="53" t="s">
        <v>114</v>
      </c>
      <c r="G5" s="56" t="s">
        <v>147</v>
      </c>
      <c r="H5" s="53" t="s">
        <v>148</v>
      </c>
      <c r="I5" s="56" t="s">
        <v>149</v>
      </c>
      <c r="J5" s="56" t="s">
        <v>150</v>
      </c>
      <c r="K5" s="53" t="s">
        <v>151</v>
      </c>
      <c r="L5" s="53" t="s">
        <v>152</v>
      </c>
      <c r="M5" s="56" t="s">
        <v>153</v>
      </c>
      <c r="N5" s="23"/>
      <c r="O5" s="23"/>
      <c r="P5" s="23"/>
      <c r="Q5" s="57">
        <v>1200000</v>
      </c>
      <c r="R5" s="56" t="s">
        <v>154</v>
      </c>
      <c r="S5" s="53" t="s">
        <v>37</v>
      </c>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row>
    <row r="6" spans="1:46" ht="43.2" x14ac:dyDescent="0.3">
      <c r="A6" s="59">
        <v>6</v>
      </c>
      <c r="B6" s="53" t="s">
        <v>112</v>
      </c>
      <c r="C6" s="53" t="s">
        <v>155</v>
      </c>
      <c r="D6" s="62" t="s">
        <v>156</v>
      </c>
      <c r="E6" s="95">
        <v>35000</v>
      </c>
      <c r="F6" s="53" t="s">
        <v>125</v>
      </c>
      <c r="G6" s="56" t="s">
        <v>157</v>
      </c>
      <c r="H6" s="56" t="s">
        <v>158</v>
      </c>
      <c r="I6" s="56" t="s">
        <v>159</v>
      </c>
      <c r="J6" s="53" t="s">
        <v>160</v>
      </c>
      <c r="K6" s="53" t="s">
        <v>119</v>
      </c>
      <c r="L6" s="53" t="s">
        <v>161</v>
      </c>
      <c r="M6" s="53" t="s">
        <v>162</v>
      </c>
      <c r="N6" s="23"/>
      <c r="O6" s="23"/>
      <c r="P6" s="23"/>
      <c r="Q6" s="57">
        <v>35000</v>
      </c>
      <c r="R6" s="56" t="s">
        <v>154</v>
      </c>
      <c r="S6" s="53" t="s">
        <v>54</v>
      </c>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row>
    <row r="7" spans="1:46" ht="179.25" customHeight="1" x14ac:dyDescent="0.3">
      <c r="A7" s="59">
        <v>7</v>
      </c>
      <c r="B7" s="59" t="s">
        <v>112</v>
      </c>
      <c r="C7" s="59" t="s">
        <v>74</v>
      </c>
      <c r="D7" s="62" t="s">
        <v>163</v>
      </c>
      <c r="E7" s="59">
        <v>200000</v>
      </c>
      <c r="F7" s="59" t="s">
        <v>114</v>
      </c>
      <c r="G7" s="59" t="s">
        <v>164</v>
      </c>
      <c r="H7" s="59" t="s">
        <v>165</v>
      </c>
      <c r="I7" s="86" t="s">
        <v>166</v>
      </c>
      <c r="J7" s="62" t="s">
        <v>167</v>
      </c>
      <c r="K7" s="53" t="s">
        <v>168</v>
      </c>
      <c r="L7" s="62"/>
      <c r="M7" s="53"/>
      <c r="N7" s="23"/>
      <c r="O7" s="23"/>
      <c r="P7" s="23"/>
      <c r="Q7" s="57">
        <v>200000</v>
      </c>
      <c r="R7" s="63" t="s">
        <v>154</v>
      </c>
      <c r="S7" s="53" t="s">
        <v>75</v>
      </c>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row>
    <row r="8" spans="1:46" ht="28.8" x14ac:dyDescent="0.3">
      <c r="A8" s="59">
        <v>8</v>
      </c>
      <c r="B8" s="53" t="s">
        <v>169</v>
      </c>
      <c r="C8" s="53" t="s">
        <v>170</v>
      </c>
      <c r="D8" s="53" t="s">
        <v>171</v>
      </c>
      <c r="E8" s="53"/>
      <c r="F8" s="53" t="s">
        <v>114</v>
      </c>
      <c r="G8" s="56" t="s">
        <v>172</v>
      </c>
      <c r="H8" s="56" t="s">
        <v>173</v>
      </c>
      <c r="I8" s="53" t="s">
        <v>174</v>
      </c>
      <c r="J8" s="56" t="s">
        <v>175</v>
      </c>
      <c r="K8" s="53" t="s">
        <v>119</v>
      </c>
      <c r="L8" s="53" t="s">
        <v>176</v>
      </c>
      <c r="M8" s="62" t="s">
        <v>177</v>
      </c>
      <c r="N8" s="23"/>
      <c r="O8" s="23"/>
      <c r="P8" s="23"/>
      <c r="Q8" s="57">
        <v>500000</v>
      </c>
      <c r="R8" s="53" t="s">
        <v>154</v>
      </c>
      <c r="S8" s="53" t="s">
        <v>178</v>
      </c>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row>
    <row r="9" spans="1:46" ht="115.2" x14ac:dyDescent="0.3">
      <c r="A9" s="59">
        <v>9</v>
      </c>
      <c r="B9" s="53" t="s">
        <v>179</v>
      </c>
      <c r="C9" s="62" t="s">
        <v>180</v>
      </c>
      <c r="D9" s="86" t="s">
        <v>181</v>
      </c>
      <c r="E9" s="53">
        <v>75000</v>
      </c>
      <c r="F9" s="53" t="s">
        <v>114</v>
      </c>
      <c r="G9" s="53" t="s">
        <v>182</v>
      </c>
      <c r="H9" s="53" t="s">
        <v>183</v>
      </c>
      <c r="I9" s="53" t="s">
        <v>184</v>
      </c>
      <c r="J9" s="53" t="s">
        <v>185</v>
      </c>
      <c r="K9" s="53" t="s">
        <v>119</v>
      </c>
      <c r="L9" s="53" t="s">
        <v>186</v>
      </c>
      <c r="M9" s="53"/>
      <c r="N9" s="23"/>
      <c r="O9" s="23"/>
      <c r="P9" s="23"/>
      <c r="Q9" s="81"/>
      <c r="R9" s="62" t="s">
        <v>187</v>
      </c>
      <c r="S9" s="53" t="s">
        <v>188</v>
      </c>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row>
    <row r="10" spans="1:46" ht="43.2" x14ac:dyDescent="0.3">
      <c r="A10" s="59">
        <v>10</v>
      </c>
      <c r="B10" s="59" t="s">
        <v>112</v>
      </c>
      <c r="C10" s="59" t="s">
        <v>189</v>
      </c>
      <c r="D10" s="62" t="s">
        <v>190</v>
      </c>
      <c r="E10" s="90">
        <v>100000</v>
      </c>
      <c r="F10" s="59" t="s">
        <v>114</v>
      </c>
      <c r="G10" s="62" t="s">
        <v>191</v>
      </c>
      <c r="H10" s="62" t="s">
        <v>192</v>
      </c>
      <c r="I10" s="62" t="s">
        <v>193</v>
      </c>
      <c r="J10" s="62" t="s">
        <v>194</v>
      </c>
      <c r="K10" s="59" t="s">
        <v>119</v>
      </c>
      <c r="L10" s="62" t="s">
        <v>195</v>
      </c>
      <c r="M10" s="53"/>
      <c r="N10" s="23"/>
      <c r="O10" s="23"/>
      <c r="P10" s="23"/>
      <c r="Q10" s="57">
        <v>100000</v>
      </c>
      <c r="R10" s="53" t="s">
        <v>154</v>
      </c>
      <c r="S10" s="53" t="s">
        <v>43</v>
      </c>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row>
    <row r="11" spans="1:46" ht="100.8" x14ac:dyDescent="0.3">
      <c r="A11" s="59">
        <v>11</v>
      </c>
      <c r="B11" s="59" t="s">
        <v>196</v>
      </c>
      <c r="C11" s="62" t="s">
        <v>197</v>
      </c>
      <c r="D11" s="56" t="s">
        <v>198</v>
      </c>
      <c r="E11" s="88">
        <v>500000</v>
      </c>
      <c r="F11" s="59" t="s">
        <v>114</v>
      </c>
      <c r="G11" s="62" t="s">
        <v>199</v>
      </c>
      <c r="H11" s="62" t="s">
        <v>200</v>
      </c>
      <c r="I11" s="59" t="s">
        <v>201</v>
      </c>
      <c r="J11" s="59" t="s">
        <v>202</v>
      </c>
      <c r="K11" s="62" t="s">
        <v>203</v>
      </c>
      <c r="L11" s="62" t="s">
        <v>204</v>
      </c>
      <c r="M11" s="59"/>
      <c r="N11" s="23"/>
      <c r="O11" s="60"/>
      <c r="P11" s="23"/>
      <c r="Q11" s="81"/>
      <c r="R11" s="62" t="s">
        <v>205</v>
      </c>
      <c r="S11" s="53" t="s">
        <v>206</v>
      </c>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row>
    <row r="12" spans="1:46" ht="115.2" x14ac:dyDescent="0.3">
      <c r="A12" s="59">
        <v>12</v>
      </c>
      <c r="B12" s="59" t="s">
        <v>196</v>
      </c>
      <c r="C12" s="62" t="s">
        <v>207</v>
      </c>
      <c r="D12" s="58" t="s">
        <v>208</v>
      </c>
      <c r="E12" s="59">
        <v>150000</v>
      </c>
      <c r="F12" s="59" t="s">
        <v>125</v>
      </c>
      <c r="G12" s="62" t="s">
        <v>209</v>
      </c>
      <c r="H12" s="62" t="s">
        <v>210</v>
      </c>
      <c r="I12" s="59" t="s">
        <v>211</v>
      </c>
      <c r="J12" s="62" t="s">
        <v>212</v>
      </c>
      <c r="K12" s="59" t="s">
        <v>213</v>
      </c>
      <c r="L12" s="62" t="s">
        <v>214</v>
      </c>
      <c r="M12" s="53"/>
      <c r="N12" s="23"/>
      <c r="O12" s="60"/>
      <c r="P12" s="23"/>
      <c r="Q12" s="81"/>
      <c r="R12" s="94" t="s">
        <v>215</v>
      </c>
      <c r="S12" s="53" t="s">
        <v>206</v>
      </c>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row>
    <row r="13" spans="1:46" ht="244.8" x14ac:dyDescent="0.3">
      <c r="A13" s="59">
        <v>13</v>
      </c>
      <c r="B13" s="59" t="s">
        <v>196</v>
      </c>
      <c r="C13" s="62" t="s">
        <v>216</v>
      </c>
      <c r="D13" s="86" t="s">
        <v>217</v>
      </c>
      <c r="E13" s="88">
        <v>750000</v>
      </c>
      <c r="F13" s="53"/>
      <c r="G13" s="59" t="s">
        <v>218</v>
      </c>
      <c r="H13" s="62" t="s">
        <v>219</v>
      </c>
      <c r="I13" s="56" t="s">
        <v>220</v>
      </c>
      <c r="J13" s="53" t="s">
        <v>221</v>
      </c>
      <c r="K13" s="53" t="s">
        <v>222</v>
      </c>
      <c r="L13" s="53" t="s">
        <v>223</v>
      </c>
      <c r="M13" s="53"/>
      <c r="N13" s="60"/>
      <c r="O13" s="60"/>
      <c r="P13" s="60"/>
      <c r="Q13" s="81"/>
      <c r="R13" s="94" t="s">
        <v>224</v>
      </c>
      <c r="S13" s="53" t="s">
        <v>206</v>
      </c>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row>
    <row r="14" spans="1:46" ht="72" x14ac:dyDescent="0.3">
      <c r="A14" s="59">
        <v>14</v>
      </c>
      <c r="B14" s="59" t="s">
        <v>112</v>
      </c>
      <c r="C14" s="62" t="s">
        <v>225</v>
      </c>
      <c r="D14" s="93" t="s">
        <v>226</v>
      </c>
      <c r="E14" s="59">
        <v>15000</v>
      </c>
      <c r="F14" s="59" t="s">
        <v>125</v>
      </c>
      <c r="G14" s="62" t="s">
        <v>227</v>
      </c>
      <c r="H14" s="62" t="s">
        <v>228</v>
      </c>
      <c r="I14" s="62" t="s">
        <v>229</v>
      </c>
      <c r="J14" s="62" t="s">
        <v>230</v>
      </c>
      <c r="K14" s="59" t="s">
        <v>119</v>
      </c>
      <c r="L14" s="62" t="s">
        <v>231</v>
      </c>
      <c r="M14" s="62" t="s">
        <v>232</v>
      </c>
      <c r="N14" s="23"/>
      <c r="O14" s="60"/>
      <c r="P14" s="64"/>
      <c r="Q14" s="92"/>
      <c r="R14" s="62" t="s">
        <v>143</v>
      </c>
      <c r="S14" s="53" t="s">
        <v>54</v>
      </c>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row>
    <row r="15" spans="1:46" ht="43.2" x14ac:dyDescent="0.3">
      <c r="A15" s="59">
        <v>15</v>
      </c>
      <c r="B15" s="59" t="s">
        <v>112</v>
      </c>
      <c r="C15" s="59" t="s">
        <v>69</v>
      </c>
      <c r="D15" s="91" t="s">
        <v>233</v>
      </c>
      <c r="E15" s="90">
        <v>850000</v>
      </c>
      <c r="F15" s="59" t="s">
        <v>114</v>
      </c>
      <c r="G15" s="62" t="s">
        <v>234</v>
      </c>
      <c r="H15" s="53" t="s">
        <v>235</v>
      </c>
      <c r="I15" s="56" t="s">
        <v>236</v>
      </c>
      <c r="J15" s="56" t="s">
        <v>237</v>
      </c>
      <c r="K15" s="56" t="s">
        <v>238</v>
      </c>
      <c r="L15" s="53" t="s">
        <v>239</v>
      </c>
      <c r="M15" s="56" t="s">
        <v>240</v>
      </c>
      <c r="N15" s="23"/>
      <c r="O15" s="23"/>
      <c r="P15" s="23"/>
      <c r="Q15" s="57">
        <v>850000</v>
      </c>
      <c r="R15" s="53" t="s">
        <v>154</v>
      </c>
      <c r="S15" s="53" t="s">
        <v>70</v>
      </c>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row>
    <row r="16" spans="1:46" ht="144" x14ac:dyDescent="0.3">
      <c r="A16" s="59">
        <v>16</v>
      </c>
      <c r="B16" s="59" t="s">
        <v>112</v>
      </c>
      <c r="C16" s="59" t="s">
        <v>241</v>
      </c>
      <c r="D16" s="62" t="s">
        <v>242</v>
      </c>
      <c r="E16" s="89">
        <v>550000</v>
      </c>
      <c r="F16" s="59" t="s">
        <v>114</v>
      </c>
      <c r="G16" s="59" t="s">
        <v>243</v>
      </c>
      <c r="H16" s="59" t="s">
        <v>244</v>
      </c>
      <c r="I16" s="62" t="s">
        <v>245</v>
      </c>
      <c r="J16" s="62" t="s">
        <v>246</v>
      </c>
      <c r="K16" s="59" t="s">
        <v>119</v>
      </c>
      <c r="L16" s="62" t="s">
        <v>247</v>
      </c>
      <c r="M16" s="53"/>
      <c r="N16" s="23"/>
      <c r="O16" s="23"/>
      <c r="P16" s="64"/>
      <c r="Q16" s="64"/>
      <c r="R16" s="62" t="s">
        <v>248</v>
      </c>
      <c r="S16" s="53" t="s">
        <v>249</v>
      </c>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row>
    <row r="17" spans="1:46" ht="115.2" x14ac:dyDescent="0.3">
      <c r="A17" s="59">
        <v>17</v>
      </c>
      <c r="B17" s="59" t="s">
        <v>250</v>
      </c>
      <c r="C17" s="62" t="s">
        <v>251</v>
      </c>
      <c r="D17" s="62" t="s">
        <v>252</v>
      </c>
      <c r="E17" s="62" t="s">
        <v>253</v>
      </c>
      <c r="F17" s="59" t="s">
        <v>114</v>
      </c>
      <c r="G17" s="62" t="s">
        <v>254</v>
      </c>
      <c r="H17" s="59" t="s">
        <v>255</v>
      </c>
      <c r="I17" s="59" t="s">
        <v>256</v>
      </c>
      <c r="J17" s="62" t="s">
        <v>257</v>
      </c>
      <c r="K17" s="62" t="s">
        <v>258</v>
      </c>
      <c r="L17" s="62" t="s">
        <v>259</v>
      </c>
      <c r="M17" s="62" t="s">
        <v>260</v>
      </c>
      <c r="N17" s="23"/>
      <c r="O17" s="23"/>
      <c r="P17" s="60"/>
      <c r="Q17" s="64"/>
      <c r="R17" s="62" t="s">
        <v>261</v>
      </c>
      <c r="S17" s="53" t="s">
        <v>262</v>
      </c>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row>
    <row r="18" spans="1:46" ht="28.8" x14ac:dyDescent="0.3">
      <c r="A18" s="59">
        <v>18</v>
      </c>
      <c r="B18" s="59" t="s">
        <v>112</v>
      </c>
      <c r="C18" s="59" t="s">
        <v>263</v>
      </c>
      <c r="D18" s="62" t="s">
        <v>264</v>
      </c>
      <c r="E18" s="88">
        <v>200000</v>
      </c>
      <c r="F18" s="59" t="s">
        <v>125</v>
      </c>
      <c r="G18" s="59" t="s">
        <v>265</v>
      </c>
      <c r="H18" s="59" t="s">
        <v>266</v>
      </c>
      <c r="I18" s="59" t="s">
        <v>267</v>
      </c>
      <c r="J18" s="62" t="s">
        <v>268</v>
      </c>
      <c r="K18" s="59" t="s">
        <v>119</v>
      </c>
      <c r="L18" s="59" t="s">
        <v>269</v>
      </c>
      <c r="M18" s="62" t="s">
        <v>270</v>
      </c>
      <c r="N18" s="23"/>
      <c r="O18" s="23"/>
      <c r="P18" s="23"/>
      <c r="Q18" s="57">
        <v>200000</v>
      </c>
      <c r="R18" s="53" t="s">
        <v>154</v>
      </c>
      <c r="S18" s="53" t="s">
        <v>34</v>
      </c>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row>
    <row r="19" spans="1:46" ht="129.6" x14ac:dyDescent="0.3">
      <c r="A19" s="59">
        <v>19</v>
      </c>
      <c r="B19" s="59" t="s">
        <v>271</v>
      </c>
      <c r="C19" s="62" t="s">
        <v>272</v>
      </c>
      <c r="D19" s="62" t="s">
        <v>273</v>
      </c>
      <c r="E19" s="88">
        <v>249000</v>
      </c>
      <c r="F19" s="59" t="s">
        <v>125</v>
      </c>
      <c r="G19" s="62" t="s">
        <v>274</v>
      </c>
      <c r="H19" s="59" t="s">
        <v>275</v>
      </c>
      <c r="I19" s="56" t="s">
        <v>276</v>
      </c>
      <c r="J19" s="62" t="s">
        <v>277</v>
      </c>
      <c r="K19" s="62" t="s">
        <v>278</v>
      </c>
      <c r="L19" s="62" t="s">
        <v>279</v>
      </c>
      <c r="M19" s="56" t="s">
        <v>280</v>
      </c>
      <c r="N19" s="23"/>
      <c r="O19" s="60"/>
      <c r="P19" s="64"/>
      <c r="Q19" s="81"/>
      <c r="R19" s="62" t="s">
        <v>281</v>
      </c>
      <c r="S19" s="53" t="s">
        <v>282</v>
      </c>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row>
    <row r="20" spans="1:46" ht="100.8" x14ac:dyDescent="0.3">
      <c r="A20" s="59">
        <v>20</v>
      </c>
      <c r="B20" s="59" t="s">
        <v>271</v>
      </c>
      <c r="C20" s="62" t="s">
        <v>283</v>
      </c>
      <c r="D20" s="62" t="s">
        <v>284</v>
      </c>
      <c r="E20" s="59">
        <v>850000</v>
      </c>
      <c r="F20" s="59" t="s">
        <v>114</v>
      </c>
      <c r="G20" s="62" t="s">
        <v>285</v>
      </c>
      <c r="H20" s="59" t="s">
        <v>286</v>
      </c>
      <c r="I20" s="59" t="s">
        <v>287</v>
      </c>
      <c r="J20" s="62" t="s">
        <v>288</v>
      </c>
      <c r="K20" s="62" t="s">
        <v>289</v>
      </c>
      <c r="L20" s="59" t="s">
        <v>290</v>
      </c>
      <c r="M20" s="62" t="s">
        <v>291</v>
      </c>
      <c r="N20" s="23"/>
      <c r="O20" s="23"/>
      <c r="P20" s="87"/>
      <c r="Q20" s="81"/>
      <c r="R20" s="86" t="s">
        <v>292</v>
      </c>
      <c r="S20" s="53" t="s">
        <v>293</v>
      </c>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row>
    <row r="21" spans="1:46" ht="72" x14ac:dyDescent="0.3">
      <c r="A21" s="59">
        <v>21</v>
      </c>
      <c r="B21" s="59" t="s">
        <v>271</v>
      </c>
      <c r="C21" s="59" t="s">
        <v>294</v>
      </c>
      <c r="D21" s="62" t="s">
        <v>295</v>
      </c>
      <c r="E21" s="59">
        <v>1700000</v>
      </c>
      <c r="F21" s="59" t="s">
        <v>114</v>
      </c>
      <c r="G21" s="59" t="s">
        <v>296</v>
      </c>
      <c r="H21" s="59" t="s">
        <v>297</v>
      </c>
      <c r="I21" s="62" t="s">
        <v>298</v>
      </c>
      <c r="J21" s="59" t="s">
        <v>299</v>
      </c>
      <c r="K21" s="62" t="s">
        <v>300</v>
      </c>
      <c r="L21" s="59" t="s">
        <v>301</v>
      </c>
      <c r="M21" s="59" t="s">
        <v>302</v>
      </c>
      <c r="N21" s="23"/>
      <c r="O21" s="23"/>
      <c r="P21" s="64"/>
      <c r="Q21" s="81"/>
      <c r="R21" s="86" t="s">
        <v>303</v>
      </c>
      <c r="S21" s="53" t="s">
        <v>304</v>
      </c>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row>
    <row r="22" spans="1:46" ht="43.2" x14ac:dyDescent="0.3">
      <c r="A22" s="59">
        <v>22</v>
      </c>
      <c r="B22" s="59" t="s">
        <v>112</v>
      </c>
      <c r="C22" s="62" t="s">
        <v>305</v>
      </c>
      <c r="D22" s="62" t="s">
        <v>306</v>
      </c>
      <c r="E22" s="59">
        <v>100000</v>
      </c>
      <c r="F22" s="59" t="s">
        <v>114</v>
      </c>
      <c r="G22" s="59" t="s">
        <v>307</v>
      </c>
      <c r="H22" s="59" t="s">
        <v>308</v>
      </c>
      <c r="I22" s="62" t="s">
        <v>309</v>
      </c>
      <c r="J22" s="62" t="s">
        <v>310</v>
      </c>
      <c r="K22" s="59" t="s">
        <v>311</v>
      </c>
      <c r="L22" s="59" t="s">
        <v>312</v>
      </c>
      <c r="M22" s="53"/>
      <c r="N22" s="23"/>
      <c r="O22" s="23"/>
      <c r="P22" s="23"/>
      <c r="Q22" s="57">
        <v>100000</v>
      </c>
      <c r="R22" s="53" t="s">
        <v>154</v>
      </c>
      <c r="S22" s="53" t="s">
        <v>37</v>
      </c>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row>
    <row r="23" spans="1:46" ht="43.2" x14ac:dyDescent="0.3">
      <c r="A23" s="59">
        <v>23</v>
      </c>
      <c r="B23" s="59" t="s">
        <v>313</v>
      </c>
      <c r="C23" s="59" t="s">
        <v>314</v>
      </c>
      <c r="D23" s="62" t="s">
        <v>315</v>
      </c>
      <c r="E23" s="59">
        <v>115000</v>
      </c>
      <c r="F23" s="59" t="s">
        <v>114</v>
      </c>
      <c r="G23" s="62" t="s">
        <v>316</v>
      </c>
      <c r="H23" s="62" t="s">
        <v>317</v>
      </c>
      <c r="I23" s="62" t="s">
        <v>318</v>
      </c>
      <c r="J23" s="62" t="s">
        <v>319</v>
      </c>
      <c r="K23" s="59" t="s">
        <v>119</v>
      </c>
      <c r="L23" s="62" t="s">
        <v>320</v>
      </c>
      <c r="M23" s="53"/>
      <c r="N23" s="23"/>
      <c r="O23" s="23"/>
      <c r="P23" s="64"/>
      <c r="Q23" s="81"/>
      <c r="R23" s="56" t="s">
        <v>321</v>
      </c>
      <c r="S23" s="53" t="s">
        <v>322</v>
      </c>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row>
    <row r="24" spans="1:46" ht="115.2" x14ac:dyDescent="0.3">
      <c r="A24" s="59">
        <v>24</v>
      </c>
      <c r="B24" s="59" t="s">
        <v>313</v>
      </c>
      <c r="C24" s="59" t="s">
        <v>323</v>
      </c>
      <c r="D24" s="62" t="s">
        <v>324</v>
      </c>
      <c r="E24" s="85">
        <v>170000</v>
      </c>
      <c r="F24" s="59" t="s">
        <v>114</v>
      </c>
      <c r="G24" s="62" t="s">
        <v>325</v>
      </c>
      <c r="H24" s="62" t="s">
        <v>326</v>
      </c>
      <c r="I24" s="59" t="s">
        <v>327</v>
      </c>
      <c r="J24" s="62" t="s">
        <v>328</v>
      </c>
      <c r="K24" s="59" t="s">
        <v>119</v>
      </c>
      <c r="L24" s="62" t="s">
        <v>329</v>
      </c>
      <c r="M24" s="53"/>
      <c r="N24" s="23"/>
      <c r="O24" s="23"/>
      <c r="P24" s="60"/>
      <c r="Q24" s="84"/>
      <c r="R24" s="62" t="s">
        <v>330</v>
      </c>
      <c r="S24" s="53" t="s">
        <v>322</v>
      </c>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row>
    <row r="25" spans="1:46" ht="43.2" x14ac:dyDescent="0.3">
      <c r="A25" s="59">
        <v>25</v>
      </c>
      <c r="B25" s="59" t="s">
        <v>112</v>
      </c>
      <c r="C25" s="59" t="s">
        <v>331</v>
      </c>
      <c r="D25" s="62" t="s">
        <v>332</v>
      </c>
      <c r="E25" s="59">
        <v>500000</v>
      </c>
      <c r="F25" s="59" t="s">
        <v>114</v>
      </c>
      <c r="G25" s="59" t="s">
        <v>333</v>
      </c>
      <c r="H25" s="59" t="s">
        <v>334</v>
      </c>
      <c r="I25" s="59" t="s">
        <v>335</v>
      </c>
      <c r="J25" s="62" t="s">
        <v>336</v>
      </c>
      <c r="K25" s="62" t="s">
        <v>337</v>
      </c>
      <c r="L25" s="62" t="s">
        <v>338</v>
      </c>
      <c r="M25" s="62" t="s">
        <v>339</v>
      </c>
      <c r="N25" s="23"/>
      <c r="O25" s="23"/>
      <c r="P25" s="23"/>
      <c r="Q25" s="83">
        <v>500000</v>
      </c>
      <c r="R25" s="82" t="s">
        <v>340</v>
      </c>
      <c r="S25" s="53" t="s">
        <v>47</v>
      </c>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row>
    <row r="26" spans="1:46" ht="57.6" x14ac:dyDescent="0.3">
      <c r="A26" s="59">
        <v>26</v>
      </c>
      <c r="B26" s="59" t="s">
        <v>271</v>
      </c>
      <c r="C26" s="59" t="s">
        <v>170</v>
      </c>
      <c r="D26" s="62" t="s">
        <v>341</v>
      </c>
      <c r="E26" s="59">
        <v>750000</v>
      </c>
      <c r="F26" s="59" t="s">
        <v>114</v>
      </c>
      <c r="G26" s="62" t="s">
        <v>342</v>
      </c>
      <c r="H26" s="62" t="s">
        <v>343</v>
      </c>
      <c r="I26" s="62" t="s">
        <v>344</v>
      </c>
      <c r="J26" s="62"/>
      <c r="K26" s="62"/>
      <c r="L26" s="59"/>
      <c r="M26" s="59"/>
      <c r="N26" s="23"/>
      <c r="O26" s="23"/>
      <c r="P26" s="23"/>
      <c r="Q26" s="57">
        <v>750000</v>
      </c>
      <c r="R26" s="53" t="s">
        <v>154</v>
      </c>
      <c r="S26" s="53" t="s">
        <v>60</v>
      </c>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row>
    <row r="27" spans="1:46" ht="43.2" x14ac:dyDescent="0.3">
      <c r="A27" s="59">
        <v>27</v>
      </c>
      <c r="B27" s="59" t="s">
        <v>313</v>
      </c>
      <c r="C27" s="59" t="s">
        <v>69</v>
      </c>
      <c r="D27" s="62" t="s">
        <v>345</v>
      </c>
      <c r="E27" s="59">
        <v>50000</v>
      </c>
      <c r="F27" s="59" t="s">
        <v>114</v>
      </c>
      <c r="G27" s="59" t="s">
        <v>346</v>
      </c>
      <c r="H27" s="59" t="s">
        <v>347</v>
      </c>
      <c r="I27" s="62" t="s">
        <v>348</v>
      </c>
      <c r="J27" s="62" t="s">
        <v>349</v>
      </c>
      <c r="K27" s="59" t="s">
        <v>119</v>
      </c>
      <c r="L27" s="62" t="s">
        <v>350</v>
      </c>
      <c r="M27" s="53"/>
      <c r="N27" s="23"/>
      <c r="O27" s="23"/>
      <c r="P27" s="23"/>
      <c r="Q27" s="81"/>
      <c r="R27" s="63" t="s">
        <v>351</v>
      </c>
      <c r="S27" s="53" t="s">
        <v>322</v>
      </c>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row>
    <row r="28" spans="1:46" ht="259.2" x14ac:dyDescent="0.3">
      <c r="A28" s="72">
        <v>28</v>
      </c>
      <c r="B28" s="72" t="s">
        <v>112</v>
      </c>
      <c r="C28" s="66" t="s">
        <v>352</v>
      </c>
      <c r="D28" s="66" t="s">
        <v>353</v>
      </c>
      <c r="E28" s="72">
        <v>2500000</v>
      </c>
      <c r="F28" s="72" t="s">
        <v>125</v>
      </c>
      <c r="G28" s="66" t="s">
        <v>354</v>
      </c>
      <c r="H28" s="66" t="s">
        <v>355</v>
      </c>
      <c r="I28" s="66" t="s">
        <v>356</v>
      </c>
      <c r="J28" s="66" t="s">
        <v>357</v>
      </c>
      <c r="K28" s="66" t="s">
        <v>358</v>
      </c>
      <c r="L28" s="66" t="s">
        <v>359</v>
      </c>
      <c r="M28" s="72"/>
      <c r="N28" s="74"/>
      <c r="O28" s="74"/>
      <c r="P28" s="69"/>
      <c r="Q28" s="80"/>
      <c r="R28" s="66" t="s">
        <v>360</v>
      </c>
      <c r="S28" s="53" t="s">
        <v>361</v>
      </c>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row>
    <row r="29" spans="1:46" ht="43.2" x14ac:dyDescent="0.3">
      <c r="A29" s="72">
        <v>29</v>
      </c>
      <c r="B29" s="72" t="s">
        <v>112</v>
      </c>
      <c r="C29" s="72" t="s">
        <v>72</v>
      </c>
      <c r="D29" s="66" t="s">
        <v>362</v>
      </c>
      <c r="E29" s="79">
        <v>73000</v>
      </c>
      <c r="F29" s="67" t="s">
        <v>363</v>
      </c>
      <c r="G29" s="67"/>
      <c r="H29" s="78" t="s">
        <v>364</v>
      </c>
      <c r="I29" s="67"/>
      <c r="J29" s="67"/>
      <c r="K29" s="67"/>
      <c r="L29" s="67"/>
      <c r="M29" s="67"/>
      <c r="N29" s="69"/>
      <c r="O29" s="69"/>
      <c r="P29" s="69"/>
      <c r="Q29" s="68">
        <v>73000</v>
      </c>
      <c r="R29" s="67" t="s">
        <v>154</v>
      </c>
    </row>
    <row r="30" spans="1:46" ht="360" x14ac:dyDescent="0.3">
      <c r="A30" s="72">
        <v>30</v>
      </c>
      <c r="B30" s="72" t="s">
        <v>112</v>
      </c>
      <c r="C30" s="72" t="s">
        <v>365</v>
      </c>
      <c r="D30" s="66" t="s">
        <v>366</v>
      </c>
      <c r="E30" s="76">
        <v>1200000</v>
      </c>
      <c r="F30" s="72" t="s">
        <v>367</v>
      </c>
      <c r="G30" s="72" t="s">
        <v>368</v>
      </c>
      <c r="H30" s="67"/>
      <c r="I30" s="72" t="s">
        <v>168</v>
      </c>
      <c r="J30" s="72" t="s">
        <v>369</v>
      </c>
      <c r="K30" s="67"/>
      <c r="L30" s="67"/>
      <c r="M30" s="67"/>
      <c r="N30" s="69"/>
      <c r="O30" s="69"/>
      <c r="P30" s="69"/>
      <c r="Q30" s="77">
        <v>1200000</v>
      </c>
      <c r="R30" s="67" t="s">
        <v>154</v>
      </c>
      <c r="S30" t="s">
        <v>370</v>
      </c>
    </row>
    <row r="31" spans="1:46" ht="259.2" x14ac:dyDescent="0.3">
      <c r="A31" s="72">
        <v>31</v>
      </c>
      <c r="B31" s="59" t="s">
        <v>112</v>
      </c>
      <c r="C31" s="59" t="s">
        <v>371</v>
      </c>
      <c r="D31" s="62" t="s">
        <v>372</v>
      </c>
      <c r="E31" s="76">
        <v>900000</v>
      </c>
      <c r="F31" s="72" t="s">
        <v>367</v>
      </c>
      <c r="G31" s="72" t="s">
        <v>368</v>
      </c>
      <c r="H31" s="72" t="s">
        <v>373</v>
      </c>
      <c r="I31" s="67"/>
      <c r="J31" s="67"/>
      <c r="K31" s="67"/>
      <c r="L31" s="67"/>
      <c r="M31" s="67"/>
      <c r="N31" s="75"/>
      <c r="O31" s="74"/>
      <c r="P31" s="69"/>
      <c r="Q31" s="73"/>
      <c r="R31" s="66" t="s">
        <v>374</v>
      </c>
      <c r="S31" t="s">
        <v>375</v>
      </c>
    </row>
    <row r="32" spans="1:46" ht="73.2" x14ac:dyDescent="0.3">
      <c r="A32" s="72">
        <v>32</v>
      </c>
      <c r="B32" s="59" t="s">
        <v>376</v>
      </c>
      <c r="C32" s="59" t="s">
        <v>66</v>
      </c>
      <c r="D32" s="71" t="s">
        <v>377</v>
      </c>
      <c r="E32" s="54">
        <v>600000</v>
      </c>
      <c r="F32" s="67" t="s">
        <v>363</v>
      </c>
      <c r="G32" s="70" t="s">
        <v>378</v>
      </c>
      <c r="H32" s="67" t="s">
        <v>379</v>
      </c>
      <c r="I32" s="67" t="s">
        <v>380</v>
      </c>
      <c r="J32" s="67"/>
      <c r="K32" s="67" t="s">
        <v>119</v>
      </c>
      <c r="L32" s="67"/>
      <c r="M32" s="70" t="s">
        <v>381</v>
      </c>
      <c r="N32" s="69"/>
      <c r="O32" s="69"/>
      <c r="P32" s="69"/>
      <c r="Q32" s="68">
        <v>600000</v>
      </c>
      <c r="R32" s="67" t="s">
        <v>154</v>
      </c>
      <c r="S32" t="s">
        <v>382</v>
      </c>
    </row>
    <row r="33" spans="1:19" ht="86.4" x14ac:dyDescent="0.3">
      <c r="A33" s="59">
        <v>33</v>
      </c>
      <c r="B33" s="59"/>
      <c r="C33" s="59" t="s">
        <v>383</v>
      </c>
      <c r="D33" s="62" t="s">
        <v>384</v>
      </c>
      <c r="E33" s="62" t="s">
        <v>385</v>
      </c>
      <c r="F33" s="53"/>
      <c r="G33" s="53"/>
      <c r="H33" s="53"/>
      <c r="I33" s="53"/>
      <c r="J33" s="53"/>
      <c r="K33" s="53"/>
      <c r="L33" s="53"/>
      <c r="M33" s="53"/>
      <c r="N33" s="23"/>
      <c r="O33" s="23"/>
      <c r="P33" s="60"/>
      <c r="Q33" s="57">
        <v>5718747</v>
      </c>
      <c r="R33" s="66" t="s">
        <v>386</v>
      </c>
    </row>
    <row r="34" spans="1:19" ht="72" x14ac:dyDescent="0.3">
      <c r="A34" s="59">
        <v>34</v>
      </c>
      <c r="B34" s="59"/>
      <c r="C34" s="59" t="s">
        <v>387</v>
      </c>
      <c r="D34" s="62" t="s">
        <v>388</v>
      </c>
      <c r="E34" s="62" t="s">
        <v>389</v>
      </c>
      <c r="F34" s="53"/>
      <c r="G34" s="53"/>
      <c r="H34" s="53"/>
      <c r="I34" s="53"/>
      <c r="J34" s="53"/>
      <c r="K34" s="53"/>
      <c r="L34" s="53"/>
      <c r="M34" s="53"/>
      <c r="N34" s="23"/>
      <c r="O34" s="23"/>
      <c r="P34" s="60"/>
      <c r="Q34" s="57">
        <v>5665678</v>
      </c>
      <c r="R34" s="56" t="s">
        <v>386</v>
      </c>
    </row>
    <row r="35" spans="1:19" ht="129.6" x14ac:dyDescent="0.3">
      <c r="A35" s="59">
        <v>35</v>
      </c>
      <c r="B35" s="59"/>
      <c r="C35" s="59" t="s">
        <v>390</v>
      </c>
      <c r="D35" s="65" t="s">
        <v>391</v>
      </c>
      <c r="E35" s="61">
        <v>4000000</v>
      </c>
      <c r="F35" s="53" t="s">
        <v>392</v>
      </c>
      <c r="G35" s="53" t="s">
        <v>393</v>
      </c>
      <c r="H35" s="53" t="s">
        <v>394</v>
      </c>
      <c r="I35" s="56" t="s">
        <v>395</v>
      </c>
      <c r="J35" s="56" t="s">
        <v>396</v>
      </c>
      <c r="K35" s="53" t="s">
        <v>119</v>
      </c>
      <c r="L35" s="56" t="s">
        <v>397</v>
      </c>
      <c r="M35" s="56" t="s">
        <v>398</v>
      </c>
      <c r="N35" s="23"/>
      <c r="O35" s="23"/>
      <c r="P35" s="64"/>
      <c r="Q35" s="64"/>
      <c r="R35" s="63" t="s">
        <v>399</v>
      </c>
      <c r="S35" t="s">
        <v>400</v>
      </c>
    </row>
    <row r="36" spans="1:19" ht="57.6" x14ac:dyDescent="0.3">
      <c r="A36" s="59">
        <v>36</v>
      </c>
      <c r="B36" s="59"/>
      <c r="C36" s="62" t="s">
        <v>401</v>
      </c>
      <c r="D36" s="58" t="s">
        <v>402</v>
      </c>
      <c r="E36" s="54">
        <v>750000</v>
      </c>
      <c r="F36" s="53"/>
      <c r="G36" s="53"/>
      <c r="H36" s="53"/>
      <c r="I36" s="53"/>
      <c r="J36" s="53"/>
      <c r="K36" s="53"/>
      <c r="L36" s="53"/>
      <c r="M36" s="53"/>
      <c r="N36" s="23"/>
      <c r="O36" s="23"/>
      <c r="P36" s="60"/>
      <c r="Q36" s="57">
        <v>750000</v>
      </c>
      <c r="R36" s="56" t="s">
        <v>403</v>
      </c>
    </row>
    <row r="37" spans="1:19" ht="57.6" x14ac:dyDescent="0.3">
      <c r="A37" s="59">
        <v>37</v>
      </c>
      <c r="B37" s="59"/>
      <c r="C37" s="56" t="s">
        <v>404</v>
      </c>
      <c r="D37" s="58" t="s">
        <v>405</v>
      </c>
      <c r="E37" s="61">
        <v>750000</v>
      </c>
      <c r="F37" s="53"/>
      <c r="G37" s="53"/>
      <c r="H37" s="53"/>
      <c r="I37" s="53"/>
      <c r="J37" s="53"/>
      <c r="K37" s="53"/>
      <c r="L37" s="53"/>
      <c r="M37" s="53"/>
      <c r="N37" s="23"/>
      <c r="O37" s="23"/>
      <c r="P37" s="60"/>
      <c r="Q37" s="57">
        <v>750000</v>
      </c>
      <c r="R37" s="56" t="s">
        <v>403</v>
      </c>
      <c r="S37" t="s">
        <v>30</v>
      </c>
    </row>
    <row r="38" spans="1:19" ht="28.8" x14ac:dyDescent="0.3">
      <c r="A38" s="53">
        <v>38</v>
      </c>
      <c r="B38" s="53"/>
      <c r="C38" s="59" t="s">
        <v>49</v>
      </c>
      <c r="D38" s="58" t="s">
        <v>406</v>
      </c>
      <c r="E38" s="54">
        <v>300000</v>
      </c>
      <c r="F38" s="53"/>
      <c r="G38" s="53"/>
      <c r="H38" s="53"/>
      <c r="I38" s="53"/>
      <c r="J38" s="53"/>
      <c r="K38" s="53"/>
      <c r="L38" s="53"/>
      <c r="M38" s="53"/>
      <c r="N38" s="23"/>
      <c r="O38" s="23"/>
      <c r="P38" s="23"/>
      <c r="Q38" s="57">
        <v>300000</v>
      </c>
      <c r="R38" s="56" t="s">
        <v>407</v>
      </c>
    </row>
    <row r="39" spans="1:19" ht="15" x14ac:dyDescent="0.3">
      <c r="A39" s="53"/>
      <c r="B39" s="53"/>
      <c r="C39" s="53"/>
      <c r="D39" s="55"/>
      <c r="E39" s="53"/>
      <c r="F39" s="53"/>
      <c r="G39" s="53"/>
      <c r="H39" s="53"/>
      <c r="I39" s="53"/>
      <c r="J39" s="53"/>
      <c r="K39" s="53"/>
      <c r="L39" s="53"/>
      <c r="M39" s="53"/>
      <c r="N39" s="53"/>
      <c r="O39" s="53"/>
      <c r="P39" s="53"/>
      <c r="Q39" s="54">
        <f>SUM(Q2:Q38)</f>
        <v>20392425</v>
      </c>
      <c r="R39" s="53"/>
    </row>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2CF67-3C51-4CB7-B882-86F05A81819F}">
  <dimension ref="A1:A3"/>
  <sheetViews>
    <sheetView workbookViewId="0">
      <selection activeCell="I12" sqref="I12"/>
    </sheetView>
  </sheetViews>
  <sheetFormatPr defaultRowHeight="14.4" x14ac:dyDescent="0.3"/>
  <sheetData>
    <row r="1" spans="1:1" ht="23.4" x14ac:dyDescent="0.45">
      <c r="A1" s="110" t="s">
        <v>408</v>
      </c>
    </row>
    <row r="3" spans="1:1" x14ac:dyDescent="0.3">
      <c r="A3" s="111" t="s">
        <v>409</v>
      </c>
    </row>
  </sheetData>
  <hyperlinks>
    <hyperlink ref="A3" r:id="rId1" display="https://skr.se/download/18.6bafb62019994c5772f39746/1759324668914/strategiska-insatser-inom-omradet-psykisk-halsa-och-suicidprevention-overenskommelse-mellan-staten-och-sveriges-kommuner-och-regioner-2025.pdf" xr:uid="{9C2BB9F3-9718-4BC8-9BE8-4B57154FBC6C}"/>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7C131D9954AC140834394027A69795E" ma:contentTypeVersion="16" ma:contentTypeDescription="Skapa ett nytt dokument." ma:contentTypeScope="" ma:versionID="a36dd5aefa2fa160f165b5f9dc7c366c">
  <xsd:schema xmlns:xsd="http://www.w3.org/2001/XMLSchema" xmlns:xs="http://www.w3.org/2001/XMLSchema" xmlns:p="http://schemas.microsoft.com/office/2006/metadata/properties" xmlns:ns2="8af2e367-119b-40a6-b8bc-684c94c92406" xmlns:ns3="e4c4ad44-cfb0-4cb7-99da-831728ff69e8" xmlns:ns4="28c0f289-e8e7-494a-b19b-89669d2ae230" targetNamespace="http://schemas.microsoft.com/office/2006/metadata/properties" ma:root="true" ma:fieldsID="294a78fe0400d91f163a48eec9820a69" ns2:_="" ns3:_="" ns4:_="">
    <xsd:import namespace="8af2e367-119b-40a6-b8bc-684c94c92406"/>
    <xsd:import namespace="e4c4ad44-cfb0-4cb7-99da-831728ff69e8"/>
    <xsd:import namespace="28c0f289-e8e7-494a-b19b-89669d2ae23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4: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f2e367-119b-40a6-b8bc-684c94c924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ildmarkeringar" ma:readOnly="false" ma:fieldId="{5cf76f15-5ced-4ddc-b409-7134ff3c332f}" ma:taxonomyMulti="true" ma:sspId="dc5775e4-b345-4190-a263-decfa033c0e7"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4c4ad44-cfb0-4cb7-99da-831728ff69e8" elementFormDefault="qualified">
    <xsd:import namespace="http://schemas.microsoft.com/office/2006/documentManagement/types"/>
    <xsd:import namespace="http://schemas.microsoft.com/office/infopath/2007/PartnerControls"/>
    <xsd:element name="SharedWithUsers" ma:index="10"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at med informa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c0f289-e8e7-494a-b19b-89669d2ae230"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bfe54869-e4d5-4a8f-8839-c086da328893}" ma:internalName="TaxCatchAll" ma:showField="CatchAllData" ma:web="e4c4ad44-cfb0-4cb7-99da-831728ff69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8c0f289-e8e7-494a-b19b-89669d2ae230"/>
    <lcf76f155ced4ddcb4097134ff3c332f xmlns="8af2e367-119b-40a6-b8bc-684c94c9240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B9F4D9-5B23-4F36-B1AF-54F64E355D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f2e367-119b-40a6-b8bc-684c94c92406"/>
    <ds:schemaRef ds:uri="e4c4ad44-cfb0-4cb7-99da-831728ff69e8"/>
    <ds:schemaRef ds:uri="28c0f289-e8e7-494a-b19b-89669d2ae2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B6269B-A9CF-4F34-80AC-FA88691B1C4A}">
  <ds:schemaRefs>
    <ds:schemaRef ds:uri="http://purl.org/dc/elements/1.1/"/>
    <ds:schemaRef ds:uri="http://purl.org/dc/terms/"/>
    <ds:schemaRef ds:uri="http://schemas.microsoft.com/office/2006/metadata/properties"/>
    <ds:schemaRef ds:uri="http://www.w3.org/XML/1998/namespace"/>
    <ds:schemaRef ds:uri="http://schemas.microsoft.com/office/2006/documentManagement/types"/>
    <ds:schemaRef ds:uri="28c0f289-e8e7-494a-b19b-89669d2ae230"/>
    <ds:schemaRef ds:uri="http://schemas.microsoft.com/office/infopath/2007/PartnerControls"/>
    <ds:schemaRef ds:uri="http://schemas.openxmlformats.org/package/2006/metadata/core-properties"/>
    <ds:schemaRef ds:uri="e4c4ad44-cfb0-4cb7-99da-831728ff69e8"/>
    <ds:schemaRef ds:uri="8af2e367-119b-40a6-b8bc-684c94c92406"/>
    <ds:schemaRef ds:uri="http://purl.org/dc/dcmitype/"/>
  </ds:schemaRefs>
</ds:datastoreItem>
</file>

<file path=customXml/itemProps3.xml><?xml version="1.0" encoding="utf-8"?>
<ds:datastoreItem xmlns:ds="http://schemas.openxmlformats.org/officeDocument/2006/customXml" ds:itemID="{3075B867-7F4E-487E-8B82-8A4672C5595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Översikt</vt:lpstr>
      <vt:lpstr>Fördelning uppdelat på insatser</vt:lpstr>
      <vt:lpstr>Fördelning uppdelat på områden</vt:lpstr>
      <vt:lpstr>Utnyckling till kommuner</vt:lpstr>
      <vt:lpstr>Behovsinventering o motivering</vt:lpstr>
      <vt:lpstr>Kriterier enligt ÖK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Cecilia Bernhardsson</dc:creator>
  <cp:keywords/>
  <dc:description/>
  <cp:lastModifiedBy>Cecilia Bernhardsson</cp:lastModifiedBy>
  <cp:revision/>
  <dcterms:created xsi:type="dcterms:W3CDTF">2025-02-27T13:40:30Z</dcterms:created>
  <dcterms:modified xsi:type="dcterms:W3CDTF">2026-10-14T08:20:39Z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0x01010027C131D9954AC140834394027A69795E</vt:lpwstr>
  </property>
  <property fmtid="{D5CDD505-2E9C-101B-9397-08002B2CF9AE}" pid="3" name="MediaServiceImageTags">
    <vt:lpwstr/>
  </property>
</Properties>
</file>